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tb\Desktop\"/>
    </mc:Choice>
  </mc:AlternateContent>
  <xr:revisionPtr revIDLastSave="0" documentId="8_{B47BAE5A-E8D1-4E6D-AFC5-E1F137F16CB2}" xr6:coauthVersionLast="43" xr6:coauthVersionMax="43" xr10:uidLastSave="{00000000-0000-0000-0000-000000000000}"/>
  <bookViews>
    <workbookView xWindow="-120" yWindow="-120" windowWidth="20730" windowHeight="11160" activeTab="1" xr2:uid="{00000000-000D-0000-FFFF-FFFF00000000}"/>
  </bookViews>
  <sheets>
    <sheet name="Introduktion" sheetId="14" r:id="rId1"/>
    <sheet name="Indberetningsskema" sheetId="11" r:id="rId2"/>
    <sheet name="Stamdata fra Danmarks Statisik " sheetId="13" r:id="rId3"/>
  </sheets>
  <definedNames>
    <definedName name="Affaldshieraki">#REF!</definedName>
    <definedName name="Affaldstype">#REF!</definedName>
    <definedName name="Affaldstypenavn">#REF!</definedName>
    <definedName name="Bilag_5?">#REF!</definedName>
    <definedName name="HKoder">#REF!</definedName>
    <definedName name="Kommune">#REF!</definedName>
    <definedName name="Navn_på_affaldstype">#REF!</definedName>
    <definedName name="Vidensniveau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8" i="11" l="1"/>
  <c r="D68" i="11"/>
  <c r="E34" i="11"/>
  <c r="E65" i="11" s="1"/>
  <c r="E35" i="11"/>
  <c r="E66" i="11"/>
  <c r="E69" i="11"/>
  <c r="E70" i="11"/>
  <c r="E71" i="11"/>
  <c r="D71" i="11"/>
  <c r="D70" i="11"/>
  <c r="D69" i="11"/>
  <c r="D66" i="11"/>
  <c r="D35" i="11"/>
  <c r="D34" i="11"/>
  <c r="C11" i="11" s="1"/>
  <c r="D65" i="11"/>
  <c r="C48" i="13"/>
  <c r="C3" i="13"/>
  <c r="C4" i="13"/>
  <c r="C5" i="13"/>
  <c r="C6" i="13"/>
  <c r="C7" i="13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9" i="13"/>
  <c r="C50" i="13"/>
  <c r="C51" i="13"/>
  <c r="C52" i="13"/>
  <c r="C53" i="13"/>
  <c r="C54" i="13"/>
  <c r="C55" i="13"/>
  <c r="C56" i="13"/>
  <c r="C57" i="13"/>
  <c r="C58" i="13"/>
  <c r="C59" i="13"/>
  <c r="C60" i="13"/>
  <c r="C61" i="13"/>
  <c r="C62" i="13"/>
  <c r="C63" i="13"/>
  <c r="C64" i="13"/>
  <c r="C65" i="13"/>
  <c r="C66" i="13"/>
  <c r="C67" i="13"/>
  <c r="C68" i="13"/>
  <c r="C69" i="13"/>
  <c r="C70" i="13"/>
  <c r="C71" i="13"/>
  <c r="C72" i="13"/>
  <c r="C73" i="13"/>
  <c r="C74" i="13"/>
  <c r="C75" i="13"/>
  <c r="C76" i="13"/>
  <c r="C77" i="13"/>
  <c r="C78" i="13"/>
  <c r="C79" i="13"/>
  <c r="C80" i="13"/>
  <c r="C81" i="13"/>
  <c r="C82" i="13"/>
  <c r="C83" i="13"/>
  <c r="C84" i="13"/>
  <c r="C85" i="13"/>
  <c r="C86" i="13"/>
  <c r="C87" i="13"/>
  <c r="C88" i="13"/>
  <c r="C89" i="13"/>
  <c r="C90" i="13"/>
  <c r="C91" i="13"/>
  <c r="C92" i="13"/>
  <c r="C93" i="13"/>
  <c r="C94" i="13"/>
  <c r="C95" i="13"/>
  <c r="C96" i="13"/>
  <c r="C97" i="13"/>
  <c r="C98" i="13"/>
  <c r="C99" i="13"/>
  <c r="C100" i="13"/>
  <c r="C2" i="13"/>
  <c r="E67" i="11" l="1"/>
  <c r="C14" i="11" s="1"/>
  <c r="D67" i="11"/>
  <c r="C13" i="11" s="1"/>
  <c r="C12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Nana Winkler</author>
  </authors>
  <commentList>
    <comment ref="A7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Nana Winkler:</t>
        </r>
        <r>
          <rPr>
            <sz val="9"/>
            <color indexed="81"/>
            <rFont val="Tahoma"/>
            <family val="2"/>
          </rPr>
          <t xml:space="preserve">
Beboede husstande</t>
        </r>
      </text>
    </comment>
    <comment ref="C7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Nana Winkler:</t>
        </r>
        <r>
          <rPr>
            <sz val="9"/>
            <color indexed="81"/>
            <rFont val="Tahoma"/>
            <family val="2"/>
          </rPr>
          <t xml:space="preserve">
Ubeboede fritidshuse</t>
        </r>
      </text>
    </comment>
  </commentList>
</comments>
</file>

<file path=xl/sharedStrings.xml><?xml version="1.0" encoding="utf-8"?>
<sst xmlns="http://schemas.openxmlformats.org/spreadsheetml/2006/main" count="301" uniqueCount="240">
  <si>
    <t>Papir</t>
  </si>
  <si>
    <t>Pap</t>
  </si>
  <si>
    <t>Træ</t>
  </si>
  <si>
    <t>Vejle</t>
  </si>
  <si>
    <t>Træ, trykimprægneret</t>
  </si>
  <si>
    <t>Dæk</t>
  </si>
  <si>
    <t>Gips</t>
  </si>
  <si>
    <t>Plast</t>
  </si>
  <si>
    <t>Jord</t>
  </si>
  <si>
    <t>Batterier</t>
  </si>
  <si>
    <t>Særlig behandling</t>
  </si>
  <si>
    <t>Elskrot fraktion 1-5</t>
  </si>
  <si>
    <t>Affaldsforebyggelse</t>
  </si>
  <si>
    <t>Tøj og sko til genbrug</t>
  </si>
  <si>
    <t>Direkte genbrug via genbrugsplads</t>
  </si>
  <si>
    <t>Dåser</t>
  </si>
  <si>
    <t>Hård PVC</t>
  </si>
  <si>
    <t>Beton og tegl</t>
  </si>
  <si>
    <t>Tekstiler til genanvendelse</t>
  </si>
  <si>
    <t>Tagplader, herunder asbestholdige</t>
  </si>
  <si>
    <t>Kommune/selskab</t>
  </si>
  <si>
    <t>Sanitet, keramik og porcelæn til genanvendelse</t>
  </si>
  <si>
    <t>Frederiksberg</t>
  </si>
  <si>
    <t>Rudersdal</t>
  </si>
  <si>
    <t>Aabenraa</t>
  </si>
  <si>
    <t>Faxe</t>
  </si>
  <si>
    <t>Næstved</t>
  </si>
  <si>
    <t>Ringsted</t>
  </si>
  <si>
    <t>Slagelse</t>
  </si>
  <si>
    <t>Vordingborg</t>
  </si>
  <si>
    <t>Parcel/Stuehuse</t>
  </si>
  <si>
    <t>Række-, kæde- og dobbelthuse</t>
  </si>
  <si>
    <t>Etageboliger</t>
  </si>
  <si>
    <t>Kollegier</t>
  </si>
  <si>
    <t>Fritidshuse</t>
  </si>
  <si>
    <t>Andet</t>
  </si>
  <si>
    <t>København</t>
  </si>
  <si>
    <t>Dragør</t>
  </si>
  <si>
    <t>Tårnby</t>
  </si>
  <si>
    <t>Albertslund</t>
  </si>
  <si>
    <t>Ballerup</t>
  </si>
  <si>
    <t>Brøndby</t>
  </si>
  <si>
    <t>Gentofte</t>
  </si>
  <si>
    <t>Gladsaxe</t>
  </si>
  <si>
    <t>Glostrup</t>
  </si>
  <si>
    <t>Herlev</t>
  </si>
  <si>
    <t>Hvidovre</t>
  </si>
  <si>
    <t>Høje-Taastrup</t>
  </si>
  <si>
    <t>Ishøj</t>
  </si>
  <si>
    <t>Lyngby-Taarbæk</t>
  </si>
  <si>
    <t>Rødovre</t>
  </si>
  <si>
    <t>Vallensbæk</t>
  </si>
  <si>
    <t>Allerød</t>
  </si>
  <si>
    <t>Egedal</t>
  </si>
  <si>
    <t>Fredensborg</t>
  </si>
  <si>
    <t>Frederikssund</t>
  </si>
  <si>
    <t>Furesø</t>
  </si>
  <si>
    <t>Gribskov</t>
  </si>
  <si>
    <t>Halsnæs</t>
  </si>
  <si>
    <t>Helsingør</t>
  </si>
  <si>
    <t>Hillerød</t>
  </si>
  <si>
    <t>Hørsholm</t>
  </si>
  <si>
    <t>Bornholm</t>
  </si>
  <si>
    <t>Christiansø</t>
  </si>
  <si>
    <t>Greve</t>
  </si>
  <si>
    <t>Køge</t>
  </si>
  <si>
    <t>Lejre</t>
  </si>
  <si>
    <t>Roskilde</t>
  </si>
  <si>
    <t>Solrød</t>
  </si>
  <si>
    <t>Guldborgsund</t>
  </si>
  <si>
    <t>Holbæk</t>
  </si>
  <si>
    <t>Kalundborg</t>
  </si>
  <si>
    <t>Lolland</t>
  </si>
  <si>
    <t>Odsherred</t>
  </si>
  <si>
    <t>Sorø</t>
  </si>
  <si>
    <t>Stevns</t>
  </si>
  <si>
    <t>Assens</t>
  </si>
  <si>
    <t>Faaborg-Midtfyn</t>
  </si>
  <si>
    <t>Kerteminde</t>
  </si>
  <si>
    <t>Langeland</t>
  </si>
  <si>
    <t>Middelfart</t>
  </si>
  <si>
    <t>Nordfyns</t>
  </si>
  <si>
    <t>Nyborg</t>
  </si>
  <si>
    <t>Odense</t>
  </si>
  <si>
    <t>Svendborg</t>
  </si>
  <si>
    <t>Ærø</t>
  </si>
  <si>
    <t>Billund</t>
  </si>
  <si>
    <t>Esbjerg</t>
  </si>
  <si>
    <t>Fanø</t>
  </si>
  <si>
    <t>Fredericia</t>
  </si>
  <si>
    <t>Haderslev</t>
  </si>
  <si>
    <t>Kolding</t>
  </si>
  <si>
    <t>Sønderborg</t>
  </si>
  <si>
    <t>Tønder</t>
  </si>
  <si>
    <t>Varde</t>
  </si>
  <si>
    <t>Vejen</t>
  </si>
  <si>
    <t>Favrskov</t>
  </si>
  <si>
    <t>Hedensted</t>
  </si>
  <si>
    <t>Horsens</t>
  </si>
  <si>
    <t>Norddjurs</t>
  </si>
  <si>
    <t>Odder</t>
  </si>
  <si>
    <t>Randers</t>
  </si>
  <si>
    <t>Samsø</t>
  </si>
  <si>
    <t>Silkeborg</t>
  </si>
  <si>
    <t>Skanderborg</t>
  </si>
  <si>
    <t>Syddjurs</t>
  </si>
  <si>
    <t>Aarhus</t>
  </si>
  <si>
    <t>Herning</t>
  </si>
  <si>
    <t>Holstebro</t>
  </si>
  <si>
    <t>Ikast-Brande</t>
  </si>
  <si>
    <t>Lemvig</t>
  </si>
  <si>
    <t>Ringkøbing-Skjern</t>
  </si>
  <si>
    <t>Skive</t>
  </si>
  <si>
    <t>Struer</t>
  </si>
  <si>
    <t>Viborg</t>
  </si>
  <si>
    <t>Brønderslev</t>
  </si>
  <si>
    <t>Frederikshavn</t>
  </si>
  <si>
    <t>Hjørring</t>
  </si>
  <si>
    <t>Jammerbugt</t>
  </si>
  <si>
    <t>Læsø</t>
  </si>
  <si>
    <t>Mariagerfjord</t>
  </si>
  <si>
    <t>Morsø</t>
  </si>
  <si>
    <t>Rebild</t>
  </si>
  <si>
    <t>Thisted</t>
  </si>
  <si>
    <t>Vesthimmerlands</t>
  </si>
  <si>
    <t>Aalborg</t>
  </si>
  <si>
    <t>Indbyggere</t>
  </si>
  <si>
    <t>H-kode</t>
  </si>
  <si>
    <t>Behandling</t>
  </si>
  <si>
    <t>H01</t>
  </si>
  <si>
    <t>H02</t>
  </si>
  <si>
    <t>H03</t>
  </si>
  <si>
    <t>H06</t>
  </si>
  <si>
    <t>H07</t>
  </si>
  <si>
    <t>H08</t>
  </si>
  <si>
    <t>H09</t>
  </si>
  <si>
    <t>H10</t>
  </si>
  <si>
    <t>H11</t>
  </si>
  <si>
    <t>H12</t>
  </si>
  <si>
    <t>H13</t>
  </si>
  <si>
    <t>H15</t>
  </si>
  <si>
    <t>H19</t>
  </si>
  <si>
    <t>H27</t>
  </si>
  <si>
    <t>H30</t>
  </si>
  <si>
    <t>Betegnelse</t>
  </si>
  <si>
    <t>Dagrenovation</t>
  </si>
  <si>
    <t>Organisk affald</t>
  </si>
  <si>
    <t>Forbrændingsegnet</t>
  </si>
  <si>
    <t>Glas</t>
  </si>
  <si>
    <t>Emballage papir</t>
  </si>
  <si>
    <t>Emballage pap</t>
  </si>
  <si>
    <t>Emballage glas</t>
  </si>
  <si>
    <t>Emballage metal</t>
  </si>
  <si>
    <t>Emballage plast</t>
  </si>
  <si>
    <t>Jern og metal</t>
  </si>
  <si>
    <t>Storskrald</t>
  </si>
  <si>
    <t>Emballage træ</t>
  </si>
  <si>
    <t>Forbrænding</t>
  </si>
  <si>
    <t>Genanvendelse</t>
  </si>
  <si>
    <t>Ikke trykimprægneret</t>
  </si>
  <si>
    <t>Kommunale fraktioner</t>
  </si>
  <si>
    <t>Bilag-5 procent</t>
  </si>
  <si>
    <t>Genanvendelsesprocent</t>
  </si>
  <si>
    <t>Flasker og husholdningsglas i det kommunale system</t>
  </si>
  <si>
    <t>Mængde i tons</t>
  </si>
  <si>
    <t xml:space="preserve">Samlet mængde </t>
  </si>
  <si>
    <t>Dagrenovation, forbrændingsegnet *</t>
  </si>
  <si>
    <t>Dagrenovation, organisk affald**</t>
  </si>
  <si>
    <t>ex erhverv på GP***</t>
  </si>
  <si>
    <t>* Mængden justeres for andelen af dagrenovationslignende erhvervsaffald, hvis kommunen har en indsamlingsordning for dagrenovationslignende erhvervsaffald, som indsamles i ruteindsamling</t>
  </si>
  <si>
    <t>** Mængden justeres for andelen af haveaffald, hvis den kommunale ordning er målrettet både madaffald og haveaffald i det omfang det vurderes som en betydelig mængde og der haves data herfor</t>
  </si>
  <si>
    <t>*** Her oplyses de samlede mængder fratrukket erhvervs andel af mængder indsamlet på genbrugspladsen - enten som overordnet fordelingsnøgle eller på de enkelte fraktioner.</t>
  </si>
  <si>
    <t>Samlede bilag-5 mængder</t>
  </si>
  <si>
    <t>Materialenyttiggørelse</t>
  </si>
  <si>
    <t>Bilag 5-skema</t>
  </si>
  <si>
    <t>Dagrenovation, hjemmekompostering^</t>
  </si>
  <si>
    <t>Flasker og glas indsamlet i detailhandlen^^</t>
  </si>
  <si>
    <t>Haveaffald</t>
  </si>
  <si>
    <t>Haveaffald, til kompost, biobrændsel, landbrug, biogas</t>
  </si>
  <si>
    <t>Jord, uforurenet</t>
  </si>
  <si>
    <t>H22</t>
  </si>
  <si>
    <t>H26</t>
  </si>
  <si>
    <t>Farligt affald</t>
  </si>
  <si>
    <t>H24</t>
  </si>
  <si>
    <t>Bygge&amp;anlægsaffald</t>
  </si>
  <si>
    <t>H04</t>
  </si>
  <si>
    <t>Deponeringsegnet</t>
  </si>
  <si>
    <t>-</t>
  </si>
  <si>
    <t>H31</t>
  </si>
  <si>
    <t>H23</t>
  </si>
  <si>
    <t>Elektronik</t>
  </si>
  <si>
    <t>H28</t>
  </si>
  <si>
    <t>H17</t>
  </si>
  <si>
    <t>H14</t>
  </si>
  <si>
    <t>PVC</t>
  </si>
  <si>
    <t>H20</t>
  </si>
  <si>
    <t>Uforurenet jord</t>
  </si>
  <si>
    <t>H21</t>
  </si>
  <si>
    <t>Forurenet jord</t>
  </si>
  <si>
    <t>H29</t>
  </si>
  <si>
    <t>Øvrigt affald</t>
  </si>
  <si>
    <t>H16</t>
  </si>
  <si>
    <t>Imprægneret træ</t>
  </si>
  <si>
    <t>Deponering</t>
  </si>
  <si>
    <t>Samlet genanvendelse bilag 5</t>
  </si>
  <si>
    <t>Samlede mængder genanvendelse</t>
  </si>
  <si>
    <t>Samlede mængder - total</t>
  </si>
  <si>
    <t>Heraf materialenyttiggørelse</t>
  </si>
  <si>
    <t>Resultat skema</t>
  </si>
  <si>
    <t>Antal husstande</t>
  </si>
  <si>
    <t>Antal indbyggere</t>
  </si>
  <si>
    <t>Antal sommerhuse</t>
  </si>
  <si>
    <t>Udregning af genanvendelsesprocent og bilag-5 procent, data for år 2013</t>
  </si>
  <si>
    <t>^^Vi har valgt at medtage skøn over ikke-pant belagte flasker fra husholdningerne, som afleveres i detailhandlen.</t>
  </si>
  <si>
    <t>^Vi har valgt at medtage skøn over hjemmekompostering, hvis der foreligger kvalificeret skøn på omfanget og brug af ordningen</t>
  </si>
  <si>
    <t>Generel genanvendelsesprocent - skema (supplement til bilag 5-skemaet)</t>
  </si>
  <si>
    <t>År</t>
  </si>
  <si>
    <t>Heraf særlig behandling</t>
  </si>
  <si>
    <t>Kommentar</t>
  </si>
  <si>
    <t>Heraf deponering</t>
  </si>
  <si>
    <t>Heraf forbrænding</t>
  </si>
  <si>
    <t xml:space="preserve">Kommune </t>
  </si>
  <si>
    <t xml:space="preserve">Samlede antal hussande </t>
  </si>
  <si>
    <t>Døgninstitutioner</t>
  </si>
  <si>
    <t>Spildolie, printerpatroner</t>
  </si>
  <si>
    <t>Deponi; Sanitet, keramik og porcelæn til deponi</t>
  </si>
  <si>
    <t>Akkumulatorer; bilbatterier; batterier</t>
  </si>
  <si>
    <t>mursten til genbrug; isolering (mineraluld); asfalt; tagpap</t>
  </si>
  <si>
    <t>Fyrværkeri; røgalarmer; andet farligt affald</t>
  </si>
  <si>
    <t>Klinisk risikoaffald; medicinaffald; apotekerordninger</t>
  </si>
  <si>
    <t>Småt brændbart; stort brændbart</t>
  </si>
  <si>
    <t>Makulering; papir; papir&amp;pap; papir&amp;pap&amp;plast</t>
  </si>
  <si>
    <t>Autoruder; vinduer; planglas</t>
  </si>
  <si>
    <t>Plast; havemøbler; hård plast - ikke PVC</t>
  </si>
  <si>
    <t>Plastfolie; flamingo; plastdunke</t>
  </si>
  <si>
    <t>Jern&amp;metal; kabler; aluminium og andre udsorterede metaller</t>
  </si>
  <si>
    <t>Stamoplysninger</t>
  </si>
  <si>
    <t>- med fordelingsnøgle på genbrugspladser</t>
  </si>
  <si>
    <t>Find udtræk fra Danmarks Statistik på faneblad 2</t>
  </si>
  <si>
    <t>H05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</si>
</sst>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10" x14ac:knownFonts="1">
    <font>
      <sz val="10"/>
      <color theme="1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b/>
      <i/>
      <sz val="10"/>
      <color theme="1"/>
      <name val="Trebuchet MS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2"/>
      <color theme="1"/>
      <name val="Trebuchet MS"/>
      <family val="2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D1B4"/>
        <bgColor indexed="64"/>
      </patternFill>
    </fill>
    <fill>
      <patternFill patternType="solid">
        <fgColor rgb="FFFABF8F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7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Protection="1">
      <protection locked="0"/>
    </xf>
    <xf numFmtId="0" fontId="3" fillId="0" borderId="0" xfId="0" applyFont="1"/>
    <xf numFmtId="0" fontId="4" fillId="0" borderId="0" xfId="0" applyFont="1"/>
    <xf numFmtId="0" fontId="4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Protection="1">
      <protection locked="0"/>
    </xf>
    <xf numFmtId="0" fontId="0" fillId="0" borderId="0" xfId="0" applyFill="1" applyAlignment="1" applyProtection="1">
      <alignment horizontal="left"/>
    </xf>
    <xf numFmtId="0" fontId="0" fillId="0" borderId="0" xfId="0" applyFill="1" applyAlignment="1" applyProtection="1">
      <alignment horizontal="right"/>
    </xf>
    <xf numFmtId="0" fontId="7" fillId="0" borderId="0" xfId="0" applyFont="1"/>
    <xf numFmtId="0" fontId="8" fillId="0" borderId="0" xfId="0" applyFont="1"/>
    <xf numFmtId="0" fontId="8" fillId="0" borderId="0" xfId="0" applyFont="1" applyProtection="1">
      <protection locked="0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Protection="1">
      <protection locked="0"/>
    </xf>
    <xf numFmtId="0" fontId="8" fillId="0" borderId="0" xfId="0" applyFont="1" applyFill="1" applyBorder="1"/>
    <xf numFmtId="0" fontId="8" fillId="0" borderId="0" xfId="0" applyFont="1" applyFill="1"/>
    <xf numFmtId="0" fontId="0" fillId="3" borderId="0" xfId="0" applyFill="1"/>
    <xf numFmtId="0" fontId="3" fillId="3" borderId="1" xfId="0" applyFont="1" applyFill="1" applyBorder="1"/>
    <xf numFmtId="0" fontId="3" fillId="3" borderId="1" xfId="0" applyFont="1" applyFill="1" applyBorder="1" applyProtection="1">
      <protection locked="0"/>
    </xf>
    <xf numFmtId="0" fontId="0" fillId="0" borderId="1" xfId="0" applyFont="1" applyBorder="1"/>
    <xf numFmtId="0" fontId="0" fillId="0" borderId="1" xfId="0" applyBorder="1" applyProtection="1">
      <protection locked="0"/>
    </xf>
    <xf numFmtId="0" fontId="0" fillId="4" borderId="1" xfId="0" applyFill="1" applyBorder="1"/>
    <xf numFmtId="0" fontId="0" fillId="0" borderId="1" xfId="0" applyBorder="1"/>
    <xf numFmtId="0" fontId="0" fillId="3" borderId="1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ont="1" applyFill="1" applyBorder="1"/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/>
    <xf numFmtId="0" fontId="0" fillId="0" borderId="1" xfId="0" applyFont="1" applyFill="1" applyBorder="1" applyAlignment="1">
      <alignment horizontal="left" indent="1"/>
    </xf>
    <xf numFmtId="0" fontId="3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4" fillId="3" borderId="0" xfId="0" applyFont="1" applyFill="1" applyBorder="1"/>
    <xf numFmtId="0" fontId="7" fillId="3" borderId="0" xfId="0" applyFont="1" applyFill="1"/>
    <xf numFmtId="0" fontId="9" fillId="0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8" fillId="2" borderId="4" xfId="0" applyFont="1" applyFill="1" applyBorder="1" applyProtection="1">
      <protection locked="0"/>
    </xf>
    <xf numFmtId="0" fontId="8" fillId="4" borderId="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7" xfId="0" applyFont="1" applyFill="1" applyBorder="1" applyAlignment="1" applyProtection="1">
      <alignment horizontal="center"/>
      <protection locked="0"/>
    </xf>
    <xf numFmtId="9" fontId="9" fillId="0" borderId="4" xfId="6" applyFont="1" applyFill="1" applyBorder="1" applyAlignment="1">
      <alignment horizontal="center"/>
    </xf>
    <xf numFmtId="0" fontId="3" fillId="0" borderId="10" xfId="0" quotePrefix="1" applyFont="1" applyFill="1" applyBorder="1"/>
    <xf numFmtId="9" fontId="3" fillId="0" borderId="11" xfId="6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>
      <alignment horizontal="left"/>
    </xf>
    <xf numFmtId="9" fontId="9" fillId="0" borderId="11" xfId="6" applyFont="1" applyFill="1" applyBorder="1" applyAlignment="1">
      <alignment horizontal="center"/>
    </xf>
    <xf numFmtId="0" fontId="3" fillId="0" borderId="5" xfId="0" quotePrefix="1" applyFont="1" applyFill="1" applyBorder="1"/>
    <xf numFmtId="0" fontId="9" fillId="0" borderId="6" xfId="0" applyFont="1" applyFill="1" applyBorder="1"/>
    <xf numFmtId="9" fontId="3" fillId="0" borderId="7" xfId="6" applyFont="1" applyFill="1" applyBorder="1" applyAlignment="1">
      <alignment horizontal="center"/>
    </xf>
    <xf numFmtId="0" fontId="7" fillId="2" borderId="2" xfId="0" applyFont="1" applyFill="1" applyBorder="1"/>
    <xf numFmtId="0" fontId="8" fillId="4" borderId="4" xfId="0" applyFont="1" applyFill="1" applyBorder="1"/>
    <xf numFmtId="0" fontId="8" fillId="2" borderId="5" xfId="0" applyFont="1" applyFill="1" applyBorder="1"/>
    <xf numFmtId="0" fontId="8" fillId="2" borderId="7" xfId="0" applyFont="1" applyFill="1" applyBorder="1"/>
    <xf numFmtId="0" fontId="3" fillId="3" borderId="2" xfId="0" applyFont="1" applyFill="1" applyBorder="1"/>
    <xf numFmtId="0" fontId="3" fillId="3" borderId="3" xfId="0" applyFont="1" applyFill="1" applyBorder="1"/>
    <xf numFmtId="0" fontId="3" fillId="3" borderId="3" xfId="0" applyFont="1" applyFill="1" applyBorder="1" applyProtection="1">
      <protection locked="0"/>
    </xf>
    <xf numFmtId="0" fontId="3" fillId="3" borderId="4" xfId="0" applyFont="1" applyFill="1" applyBorder="1"/>
    <xf numFmtId="0" fontId="0" fillId="0" borderId="10" xfId="0" applyFont="1" applyBorder="1"/>
    <xf numFmtId="0" fontId="0" fillId="0" borderId="11" xfId="0" applyBorder="1"/>
    <xf numFmtId="0" fontId="0" fillId="3" borderId="11" xfId="0" applyFill="1" applyBorder="1"/>
    <xf numFmtId="0" fontId="3" fillId="3" borderId="6" xfId="0" applyFont="1" applyFill="1" applyBorder="1" applyProtection="1">
      <protection locked="0"/>
    </xf>
    <xf numFmtId="0" fontId="3" fillId="3" borderId="6" xfId="0" applyFont="1" applyFill="1" applyBorder="1"/>
    <xf numFmtId="0" fontId="0" fillId="3" borderId="6" xfId="0" applyFill="1" applyBorder="1"/>
    <xf numFmtId="0" fontId="0" fillId="3" borderId="7" xfId="0" applyFill="1" applyBorder="1"/>
    <xf numFmtId="0" fontId="3" fillId="3" borderId="0" xfId="0" applyFont="1" applyFill="1" applyAlignment="1"/>
    <xf numFmtId="0" fontId="9" fillId="0" borderId="8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inden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" borderId="5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</cellXfs>
  <cellStyles count="7">
    <cellStyle name="Komma 2" xfId="2" xr:uid="{00000000-0005-0000-0000-000000000000}"/>
    <cellStyle name="Komma 2 2" xfId="3" xr:uid="{00000000-0005-0000-0000-000001000000}"/>
    <cellStyle name="Komma 3" xfId="4" xr:uid="{00000000-0005-0000-0000-000002000000}"/>
    <cellStyle name="Normal" xfId="0" builtinId="0"/>
    <cellStyle name="Normal 13" xfId="1" xr:uid="{00000000-0005-0000-0000-000004000000}"/>
    <cellStyle name="Normal 2" xfId="5" xr:uid="{00000000-0005-0000-0000-000005000000}"/>
    <cellStyle name="Procent" xfId="6" builtinId="5"/>
  </cellStyles>
  <dxfs count="0"/>
  <tableStyles count="0" defaultTableStyle="TableStyleMedium2" defaultPivotStyle="PivotStyleLight16"/>
  <colors>
    <mruColors>
      <color rgb="FF99D1B4"/>
      <color rgb="FFFABF8F"/>
      <color rgb="FFFBD1B7"/>
      <color rgb="FFF26F21"/>
      <color rgb="FF66BA8F"/>
      <color rgb="FF00B054"/>
      <color rgb="FF68F296"/>
      <color rgb="FFE1FFEF"/>
      <color rgb="FF00BC5A"/>
      <color rgb="FF008C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142875</xdr:rowOff>
    </xdr:from>
    <xdr:to>
      <xdr:col>12</xdr:col>
      <xdr:colOff>352425</xdr:colOff>
      <xdr:row>20</xdr:row>
      <xdr:rowOff>47625</xdr:rowOff>
    </xdr:to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00025" y="142875"/>
          <a:ext cx="7467600" cy="3714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for genanvendelse</a:t>
          </a:r>
          <a:endParaRPr lang="da-DK">
            <a:effectLst/>
          </a:endParaRPr>
        </a:p>
        <a:p>
          <a:r>
            <a:rPr lang="da-DK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Dansk Affaldsforening anbefaler at bruge dette regneark til at udregne genanvendelsesprocenter - dels den specielle</a:t>
          </a:r>
          <a:r>
            <a:rPr lang="da-DK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bilag-5 procent og dels den almindelige genanvendelsesprocent.</a:t>
          </a:r>
        </a:p>
        <a:p>
          <a:endParaRPr lang="da-DK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a-DK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Til excel-arket knytter sig 3 notater udarbejdet af Dansk Affaldsforenings task force ressourceplan:</a:t>
          </a:r>
        </a:p>
        <a:p>
          <a:r>
            <a:rPr lang="da-DK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Udfordringer ved beregning af genanvendelsesprocenter</a:t>
          </a:r>
        </a:p>
        <a:p>
          <a:r>
            <a:rPr lang="da-DK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Kvalificering af data</a:t>
          </a:r>
        </a:p>
        <a:p>
          <a:r>
            <a:rPr lang="da-DK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Ordninger for husholdningsaffald og H-koder</a:t>
          </a:r>
        </a:p>
        <a:p>
          <a:endParaRPr lang="da-DK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a-DK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Det fremgår af excel-arket, hvor vi anbefaler at justere data med baggrund i notatet om kvalificering af data. I notatet om ordninger for husholdningsaffald og H-koder fremgår hvilke kommunale ordninger/fraktioner vi anbefaler at medtage i udregningen af bilag-5 procenten. Det sidste notat om udfordringer ved beregning af genanvendelsesprocenter skal ikke bruges til at udregne procenter, men kan bruges som supplement til afrapportering af procenterne.</a:t>
          </a:r>
        </a:p>
        <a:p>
          <a:endParaRPr lang="da-DK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a-DK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Notaterne sendes i 'høring' hos KL og MST, hvorefter de vil blive publiceret på vores hjemmeside www.danskaffaldsforening.dk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Modellens beregning af procenterne erstatter</a:t>
          </a:r>
          <a: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ikke</a:t>
          </a:r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Miljøstyrelsens officielle tal, der er baseret</a:t>
          </a:r>
          <a:r>
            <a:rPr lang="da-D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på data fra affaldsdatasystemet.</a:t>
          </a:r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da-DK">
            <a:effectLst/>
          </a:endParaRPr>
        </a:p>
        <a:p>
          <a:endParaRPr lang="da-DK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a-DK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excelarket skal du udfylde de orange felter, hvorefter der vil blive udregnet genanvendelsesprocent og bilag-5 procent. Du finder oplysninger fra Danmarks statistik om indbyggere, husstande og sommerhuse på fanebladet 'Stamdata fra Danmarks Statistik'.</a:t>
          </a:r>
        </a:p>
        <a:p>
          <a:endParaRPr lang="da-DK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DAF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008C44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F24" sqref="F24"/>
    </sheetView>
  </sheetViews>
  <sheetFormatPr defaultColWidth="8.85546875" defaultRowHeight="15" x14ac:dyDescent="0.3"/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48"/>
  <sheetViews>
    <sheetView tabSelected="1" topLeftCell="A33" zoomScale="90" zoomScaleNormal="90" zoomScalePageLayoutView="90" workbookViewId="0">
      <selection activeCell="E69" sqref="E69"/>
    </sheetView>
  </sheetViews>
  <sheetFormatPr defaultColWidth="8.85546875" defaultRowHeight="15" x14ac:dyDescent="0.3"/>
  <cols>
    <col min="1" max="1" width="19.85546875" customWidth="1"/>
    <col min="2" max="2" width="18" customWidth="1"/>
    <col min="3" max="3" width="54.28515625" style="1" bestFit="1" customWidth="1"/>
    <col min="4" max="4" width="17" style="3" customWidth="1"/>
    <col min="5" max="5" width="19" bestFit="1" customWidth="1"/>
    <col min="6" max="6" width="21" customWidth="1"/>
    <col min="7" max="7" width="12" bestFit="1" customWidth="1"/>
    <col min="8" max="8" width="21.42578125" bestFit="1" customWidth="1"/>
  </cols>
  <sheetData>
    <row r="1" spans="1:8" s="1" customFormat="1" ht="18" x14ac:dyDescent="0.35">
      <c r="A1" s="11" t="s">
        <v>212</v>
      </c>
      <c r="B1" s="12"/>
      <c r="C1" s="12"/>
      <c r="D1" s="13"/>
      <c r="E1" s="12"/>
      <c r="F1" s="12"/>
      <c r="G1" s="12"/>
    </row>
    <row r="2" spans="1:8" s="1" customFormat="1" ht="18.75" thickBot="1" x14ac:dyDescent="0.4">
      <c r="A2" s="11"/>
      <c r="B2" s="12"/>
      <c r="C2" s="12"/>
      <c r="D2" s="13"/>
      <c r="E2" s="12"/>
      <c r="F2" s="12"/>
      <c r="G2" s="12"/>
    </row>
    <row r="3" spans="1:8" s="1" customFormat="1" ht="18" x14ac:dyDescent="0.35">
      <c r="A3" s="52" t="s">
        <v>20</v>
      </c>
      <c r="B3" s="53"/>
      <c r="C3" s="12"/>
      <c r="D3" s="13"/>
      <c r="E3" s="12"/>
      <c r="F3" s="12"/>
      <c r="G3" s="12"/>
    </row>
    <row r="4" spans="1:8" s="1" customFormat="1" ht="18.75" thickBot="1" x14ac:dyDescent="0.4">
      <c r="A4" s="54" t="s">
        <v>216</v>
      </c>
      <c r="B4" s="55">
        <v>2013</v>
      </c>
      <c r="C4" s="12"/>
      <c r="D4" s="13"/>
      <c r="E4" s="12"/>
      <c r="F4" s="12"/>
      <c r="G4" s="12"/>
    </row>
    <row r="5" spans="1:8" s="1" customFormat="1" ht="18" x14ac:dyDescent="0.35">
      <c r="A5" s="11"/>
      <c r="B5" s="12"/>
      <c r="C5" s="12"/>
      <c r="D5" s="13"/>
      <c r="E5" s="12"/>
      <c r="F5" s="12"/>
      <c r="G5" s="12"/>
    </row>
    <row r="6" spans="1:8" s="2" customFormat="1" ht="18.75" thickBot="1" x14ac:dyDescent="0.4">
      <c r="A6" s="33" t="s">
        <v>236</v>
      </c>
      <c r="B6" s="14"/>
      <c r="C6" s="15"/>
      <c r="D6" s="16"/>
      <c r="E6" s="16"/>
      <c r="F6" s="17"/>
      <c r="G6" s="17"/>
    </row>
    <row r="7" spans="1:8" s="2" customFormat="1" ht="18" x14ac:dyDescent="0.35">
      <c r="A7" s="38" t="s">
        <v>209</v>
      </c>
      <c r="B7" s="39" t="s">
        <v>210</v>
      </c>
      <c r="C7" s="40" t="s">
        <v>211</v>
      </c>
      <c r="E7" s="16"/>
      <c r="F7" s="17"/>
      <c r="G7" s="17"/>
    </row>
    <row r="8" spans="1:8" s="2" customFormat="1" ht="18.75" thickBot="1" x14ac:dyDescent="0.4">
      <c r="A8" s="41"/>
      <c r="B8" s="42"/>
      <c r="C8" s="43"/>
      <c r="D8" s="16" t="s">
        <v>238</v>
      </c>
      <c r="E8" s="16"/>
      <c r="F8" s="17"/>
      <c r="G8" s="17"/>
    </row>
    <row r="9" spans="1:8" s="2" customFormat="1" ht="18" x14ac:dyDescent="0.35">
      <c r="A9" s="17"/>
      <c r="B9" s="14"/>
      <c r="C9" s="14"/>
      <c r="D9" s="15"/>
      <c r="E9" s="16"/>
      <c r="F9" s="16"/>
      <c r="G9" s="17"/>
    </row>
    <row r="10" spans="1:8" s="2" customFormat="1" ht="18.75" thickBot="1" x14ac:dyDescent="0.4">
      <c r="A10" s="36" t="s">
        <v>208</v>
      </c>
      <c r="B10" s="34"/>
      <c r="C10" s="34"/>
      <c r="D10" s="16"/>
      <c r="E10" s="17"/>
      <c r="F10" s="16"/>
      <c r="G10" s="17"/>
    </row>
    <row r="11" spans="1:8" s="2" customFormat="1" ht="18" x14ac:dyDescent="0.35">
      <c r="A11" s="68" t="s">
        <v>161</v>
      </c>
      <c r="B11" s="69"/>
      <c r="C11" s="44" t="e">
        <f>D34/D35</f>
        <v>#DIV/0!</v>
      </c>
      <c r="D11" s="16"/>
      <c r="E11" s="17"/>
      <c r="F11" s="16"/>
      <c r="G11" s="17"/>
    </row>
    <row r="12" spans="1:8" s="2" customFormat="1" ht="18" x14ac:dyDescent="0.35">
      <c r="A12" s="45" t="s">
        <v>237</v>
      </c>
      <c r="B12" s="37"/>
      <c r="C12" s="46" t="e">
        <f>E34/E35</f>
        <v>#DIV/0!</v>
      </c>
      <c r="D12" s="16"/>
      <c r="E12" s="17"/>
      <c r="F12" s="16"/>
      <c r="G12" s="17"/>
    </row>
    <row r="13" spans="1:8" s="2" customFormat="1" ht="18" x14ac:dyDescent="0.35">
      <c r="A13" s="47" t="s">
        <v>162</v>
      </c>
      <c r="B13" s="37"/>
      <c r="C13" s="48" t="e">
        <f>D65/D67</f>
        <v>#DIV/0!</v>
      </c>
      <c r="D13" s="16"/>
      <c r="E13" s="17"/>
      <c r="F13" s="16"/>
      <c r="G13" s="17"/>
    </row>
    <row r="14" spans="1:8" s="2" customFormat="1" ht="18.75" thickBot="1" x14ac:dyDescent="0.4">
      <c r="A14" s="49" t="s">
        <v>237</v>
      </c>
      <c r="B14" s="50"/>
      <c r="C14" s="51" t="e">
        <f>E65/E67</f>
        <v>#DIV/0!</v>
      </c>
      <c r="D14" s="16"/>
      <c r="E14" s="17"/>
      <c r="F14" s="17"/>
      <c r="G14" s="17"/>
    </row>
    <row r="15" spans="1:8" s="2" customFormat="1" x14ac:dyDescent="0.3">
      <c r="A15" s="6"/>
      <c r="B15" s="7"/>
      <c r="C15" s="7"/>
      <c r="D15" s="8"/>
      <c r="E15" s="7"/>
      <c r="F15" s="7"/>
      <c r="G15" s="7"/>
      <c r="H15" s="7"/>
    </row>
    <row r="16" spans="1:8" s="1" customFormat="1" ht="15.75" thickBot="1" x14ac:dyDescent="0.35">
      <c r="A16" s="35" t="s">
        <v>174</v>
      </c>
      <c r="B16" s="18"/>
      <c r="C16" s="18"/>
      <c r="D16" s="70" t="s">
        <v>164</v>
      </c>
      <c r="E16" s="70"/>
      <c r="F16" s="67"/>
      <c r="G16" s="18"/>
    </row>
    <row r="17" spans="1:7" s="4" customFormat="1" x14ac:dyDescent="0.3">
      <c r="A17" s="56" t="s">
        <v>127</v>
      </c>
      <c r="B17" s="57" t="s">
        <v>144</v>
      </c>
      <c r="C17" s="58" t="s">
        <v>160</v>
      </c>
      <c r="D17" s="57" t="s">
        <v>165</v>
      </c>
      <c r="E17" s="57" t="s">
        <v>168</v>
      </c>
      <c r="F17" s="57" t="s">
        <v>128</v>
      </c>
      <c r="G17" s="59" t="s">
        <v>218</v>
      </c>
    </row>
    <row r="18" spans="1:7" x14ac:dyDescent="0.3">
      <c r="A18" s="60" t="s">
        <v>129</v>
      </c>
      <c r="B18" s="21" t="s">
        <v>145</v>
      </c>
      <c r="C18" s="22" t="s">
        <v>166</v>
      </c>
      <c r="D18" s="23"/>
      <c r="E18" s="23"/>
      <c r="F18" s="24" t="s">
        <v>157</v>
      </c>
      <c r="G18" s="61"/>
    </row>
    <row r="19" spans="1:7" x14ac:dyDescent="0.3">
      <c r="A19" s="60" t="s">
        <v>130</v>
      </c>
      <c r="B19" s="21" t="s">
        <v>146</v>
      </c>
      <c r="C19" s="22" t="s">
        <v>167</v>
      </c>
      <c r="D19" s="23"/>
      <c r="E19" s="23"/>
      <c r="F19" s="24" t="s">
        <v>173</v>
      </c>
      <c r="G19" s="61"/>
    </row>
    <row r="20" spans="1:7" x14ac:dyDescent="0.3">
      <c r="A20" s="60" t="s">
        <v>131</v>
      </c>
      <c r="B20" s="21" t="s">
        <v>147</v>
      </c>
      <c r="C20" s="22" t="s">
        <v>230</v>
      </c>
      <c r="D20" s="23"/>
      <c r="E20" s="23"/>
      <c r="F20" s="24" t="s">
        <v>157</v>
      </c>
      <c r="G20" s="61"/>
    </row>
    <row r="21" spans="1:7" s="1" customFormat="1" x14ac:dyDescent="0.3">
      <c r="A21" s="60" t="s">
        <v>239</v>
      </c>
      <c r="B21" s="21" t="s">
        <v>0</v>
      </c>
      <c r="C21" s="22" t="s">
        <v>231</v>
      </c>
      <c r="D21" s="23"/>
      <c r="E21" s="23"/>
      <c r="F21" s="24" t="s">
        <v>158</v>
      </c>
      <c r="G21" s="61"/>
    </row>
    <row r="22" spans="1:7" x14ac:dyDescent="0.3">
      <c r="A22" s="60" t="s">
        <v>132</v>
      </c>
      <c r="B22" s="21" t="s">
        <v>1</v>
      </c>
      <c r="C22" s="22" t="s">
        <v>1</v>
      </c>
      <c r="D22" s="23"/>
      <c r="E22" s="23"/>
      <c r="F22" s="24" t="s">
        <v>158</v>
      </c>
      <c r="G22" s="61"/>
    </row>
    <row r="23" spans="1:7" x14ac:dyDescent="0.3">
      <c r="A23" s="60" t="s">
        <v>133</v>
      </c>
      <c r="B23" s="21" t="s">
        <v>148</v>
      </c>
      <c r="C23" s="22" t="s">
        <v>232</v>
      </c>
      <c r="D23" s="23"/>
      <c r="E23" s="23"/>
      <c r="F23" s="24" t="s">
        <v>158</v>
      </c>
      <c r="G23" s="61"/>
    </row>
    <row r="24" spans="1:7" s="1" customFormat="1" x14ac:dyDescent="0.3">
      <c r="A24" s="60" t="s">
        <v>134</v>
      </c>
      <c r="B24" s="21" t="s">
        <v>7</v>
      </c>
      <c r="C24" s="22" t="s">
        <v>233</v>
      </c>
      <c r="D24" s="23"/>
      <c r="E24" s="23"/>
      <c r="F24" s="24" t="s">
        <v>158</v>
      </c>
      <c r="G24" s="61"/>
    </row>
    <row r="25" spans="1:7" x14ac:dyDescent="0.3">
      <c r="A25" s="60" t="s">
        <v>135</v>
      </c>
      <c r="B25" s="21" t="s">
        <v>149</v>
      </c>
      <c r="C25" s="22"/>
      <c r="D25" s="23"/>
      <c r="E25" s="23"/>
      <c r="F25" s="24" t="s">
        <v>158</v>
      </c>
      <c r="G25" s="61"/>
    </row>
    <row r="26" spans="1:7" x14ac:dyDescent="0.3">
      <c r="A26" s="60" t="s">
        <v>136</v>
      </c>
      <c r="B26" s="21" t="s">
        <v>150</v>
      </c>
      <c r="C26" s="22"/>
      <c r="D26" s="23"/>
      <c r="E26" s="23"/>
      <c r="F26" s="24" t="s">
        <v>158</v>
      </c>
      <c r="G26" s="61"/>
    </row>
    <row r="27" spans="1:7" x14ac:dyDescent="0.3">
      <c r="A27" s="60" t="s">
        <v>137</v>
      </c>
      <c r="B27" s="21" t="s">
        <v>151</v>
      </c>
      <c r="C27" s="22" t="s">
        <v>163</v>
      </c>
      <c r="D27" s="23"/>
      <c r="E27" s="23"/>
      <c r="F27" s="24" t="s">
        <v>158</v>
      </c>
      <c r="G27" s="61"/>
    </row>
    <row r="28" spans="1:7" x14ac:dyDescent="0.3">
      <c r="A28" s="60" t="s">
        <v>138</v>
      </c>
      <c r="B28" s="21" t="s">
        <v>152</v>
      </c>
      <c r="C28" s="22" t="s">
        <v>15</v>
      </c>
      <c r="D28" s="23"/>
      <c r="E28" s="23"/>
      <c r="F28" s="24" t="s">
        <v>158</v>
      </c>
      <c r="G28" s="61"/>
    </row>
    <row r="29" spans="1:7" s="1" customFormat="1" x14ac:dyDescent="0.3">
      <c r="A29" s="60" t="s">
        <v>139</v>
      </c>
      <c r="B29" s="21" t="s">
        <v>153</v>
      </c>
      <c r="C29" s="22" t="s">
        <v>234</v>
      </c>
      <c r="D29" s="23"/>
      <c r="E29" s="23"/>
      <c r="F29" s="24" t="s">
        <v>158</v>
      </c>
      <c r="G29" s="61"/>
    </row>
    <row r="30" spans="1:7" x14ac:dyDescent="0.3">
      <c r="A30" s="60" t="s">
        <v>140</v>
      </c>
      <c r="B30" s="21" t="s">
        <v>2</v>
      </c>
      <c r="C30" s="22" t="s">
        <v>159</v>
      </c>
      <c r="D30" s="23"/>
      <c r="E30" s="23"/>
      <c r="F30" s="24" t="s">
        <v>158</v>
      </c>
      <c r="G30" s="61"/>
    </row>
    <row r="31" spans="1:7" s="1" customFormat="1" x14ac:dyDescent="0.3">
      <c r="A31" s="60" t="s">
        <v>141</v>
      </c>
      <c r="B31" s="21" t="s">
        <v>154</v>
      </c>
      <c r="C31" s="22" t="s">
        <v>235</v>
      </c>
      <c r="D31" s="23"/>
      <c r="E31" s="23"/>
      <c r="F31" s="24" t="s">
        <v>158</v>
      </c>
      <c r="G31" s="61"/>
    </row>
    <row r="32" spans="1:7" x14ac:dyDescent="0.3">
      <c r="A32" s="60" t="s">
        <v>142</v>
      </c>
      <c r="B32" s="21" t="s">
        <v>155</v>
      </c>
      <c r="C32" s="22"/>
      <c r="D32" s="23"/>
      <c r="E32" s="23"/>
      <c r="F32" s="24" t="s">
        <v>157</v>
      </c>
      <c r="G32" s="61"/>
    </row>
    <row r="33" spans="1:7" x14ac:dyDescent="0.3">
      <c r="A33" s="60" t="s">
        <v>143</v>
      </c>
      <c r="B33" s="21" t="s">
        <v>156</v>
      </c>
      <c r="C33" s="22"/>
      <c r="D33" s="23"/>
      <c r="E33" s="23"/>
      <c r="F33" s="24" t="s">
        <v>158</v>
      </c>
      <c r="G33" s="61"/>
    </row>
    <row r="34" spans="1:7" s="1" customFormat="1" x14ac:dyDescent="0.3">
      <c r="A34" s="77" t="s">
        <v>204</v>
      </c>
      <c r="B34" s="71"/>
      <c r="C34" s="20"/>
      <c r="D34" s="19">
        <f>D19+D21+D22+D23+D24+D25+D26+D27+D28+D29+D30+D31+D33</f>
        <v>0</v>
      </c>
      <c r="E34" s="19">
        <f>E19+E21+E22+E23+E24+E25+E26+E27+E28+E29+E30+E31+E33</f>
        <v>0</v>
      </c>
      <c r="F34" s="25"/>
      <c r="G34" s="62"/>
    </row>
    <row r="35" spans="1:7" s="1" customFormat="1" ht="15.75" thickBot="1" x14ac:dyDescent="0.35">
      <c r="A35" s="75" t="s">
        <v>172</v>
      </c>
      <c r="B35" s="76"/>
      <c r="C35" s="63"/>
      <c r="D35" s="64">
        <f>SUM(D18:D33)</f>
        <v>0</v>
      </c>
      <c r="E35" s="64">
        <f>SUM(E18:E33)</f>
        <v>0</v>
      </c>
      <c r="F35" s="65"/>
      <c r="G35" s="66"/>
    </row>
    <row r="37" spans="1:7" x14ac:dyDescent="0.3">
      <c r="A37" t="s">
        <v>169</v>
      </c>
    </row>
    <row r="38" spans="1:7" s="1" customFormat="1" x14ac:dyDescent="0.3">
      <c r="A38" s="1" t="s">
        <v>170</v>
      </c>
      <c r="D38" s="3"/>
    </row>
    <row r="39" spans="1:7" s="1" customFormat="1" x14ac:dyDescent="0.3">
      <c r="A39" s="1" t="s">
        <v>171</v>
      </c>
      <c r="D39" s="3"/>
    </row>
    <row r="40" spans="1:7" s="1" customFormat="1" x14ac:dyDescent="0.3">
      <c r="D40" s="3"/>
    </row>
    <row r="41" spans="1:7" x14ac:dyDescent="0.3">
      <c r="A41" s="5" t="s">
        <v>215</v>
      </c>
      <c r="E41" s="73" t="s">
        <v>164</v>
      </c>
      <c r="F41" s="74"/>
    </row>
    <row r="42" spans="1:7" s="4" customFormat="1" x14ac:dyDescent="0.3">
      <c r="A42" s="19" t="s">
        <v>127</v>
      </c>
      <c r="B42" s="19" t="s">
        <v>144</v>
      </c>
      <c r="C42" s="20" t="s">
        <v>160</v>
      </c>
      <c r="D42" s="19" t="s">
        <v>165</v>
      </c>
      <c r="E42" s="19" t="s">
        <v>168</v>
      </c>
      <c r="F42" s="19" t="s">
        <v>128</v>
      </c>
    </row>
    <row r="43" spans="1:7" x14ac:dyDescent="0.3">
      <c r="A43" s="24" t="s">
        <v>187</v>
      </c>
      <c r="B43" s="24" t="s">
        <v>187</v>
      </c>
      <c r="C43" s="22" t="s">
        <v>14</v>
      </c>
      <c r="D43" s="23"/>
      <c r="E43" s="23"/>
      <c r="F43" s="24" t="s">
        <v>12</v>
      </c>
    </row>
    <row r="44" spans="1:7" x14ac:dyDescent="0.3">
      <c r="A44" s="24" t="s">
        <v>187</v>
      </c>
      <c r="B44" s="24" t="s">
        <v>187</v>
      </c>
      <c r="C44" s="22" t="s">
        <v>13</v>
      </c>
      <c r="D44" s="23"/>
      <c r="E44" s="23"/>
      <c r="F44" s="24" t="s">
        <v>12</v>
      </c>
    </row>
    <row r="45" spans="1:7" x14ac:dyDescent="0.3">
      <c r="A45" s="24" t="s">
        <v>130</v>
      </c>
      <c r="B45" s="24" t="s">
        <v>146</v>
      </c>
      <c r="C45" s="22" t="s">
        <v>175</v>
      </c>
      <c r="D45" s="23"/>
      <c r="E45" s="23"/>
      <c r="F45" s="24" t="s">
        <v>173</v>
      </c>
    </row>
    <row r="46" spans="1:7" x14ac:dyDescent="0.3">
      <c r="A46" s="24" t="s">
        <v>185</v>
      </c>
      <c r="B46" s="24" t="s">
        <v>186</v>
      </c>
      <c r="C46" s="22" t="s">
        <v>225</v>
      </c>
      <c r="D46" s="23"/>
      <c r="E46" s="23"/>
      <c r="F46" s="24" t="s">
        <v>203</v>
      </c>
    </row>
    <row r="47" spans="1:7" x14ac:dyDescent="0.3">
      <c r="A47" s="24" t="s">
        <v>137</v>
      </c>
      <c r="B47" s="24" t="s">
        <v>151</v>
      </c>
      <c r="C47" s="22" t="s">
        <v>176</v>
      </c>
      <c r="D47" s="23"/>
      <c r="E47" s="23"/>
      <c r="F47" s="24" t="s">
        <v>158</v>
      </c>
    </row>
    <row r="48" spans="1:7" x14ac:dyDescent="0.3">
      <c r="A48" s="24" t="s">
        <v>193</v>
      </c>
      <c r="B48" s="24" t="s">
        <v>194</v>
      </c>
      <c r="C48" s="22" t="s">
        <v>16</v>
      </c>
      <c r="D48" s="23"/>
      <c r="E48" s="23"/>
      <c r="F48" s="24" t="s">
        <v>158</v>
      </c>
    </row>
    <row r="49" spans="1:6" x14ac:dyDescent="0.3">
      <c r="A49" s="24" t="s">
        <v>201</v>
      </c>
      <c r="B49" s="24" t="s">
        <v>202</v>
      </c>
      <c r="C49" s="22" t="s">
        <v>4</v>
      </c>
      <c r="D49" s="23"/>
      <c r="E49" s="23"/>
      <c r="F49" s="24" t="s">
        <v>157</v>
      </c>
    </row>
    <row r="50" spans="1:6" x14ac:dyDescent="0.3">
      <c r="A50" s="24" t="s">
        <v>192</v>
      </c>
      <c r="B50" s="24" t="s">
        <v>177</v>
      </c>
      <c r="C50" s="22" t="s">
        <v>178</v>
      </c>
      <c r="D50" s="23"/>
      <c r="E50" s="23"/>
      <c r="F50" s="24" t="s">
        <v>173</v>
      </c>
    </row>
    <row r="51" spans="1:6" x14ac:dyDescent="0.3">
      <c r="A51" s="24" t="s">
        <v>195</v>
      </c>
      <c r="B51" s="26" t="s">
        <v>196</v>
      </c>
      <c r="C51" s="27" t="s">
        <v>179</v>
      </c>
      <c r="D51" s="23"/>
      <c r="E51" s="23"/>
      <c r="F51" s="24" t="s">
        <v>173</v>
      </c>
    </row>
    <row r="52" spans="1:6" x14ac:dyDescent="0.3">
      <c r="A52" s="24" t="s">
        <v>197</v>
      </c>
      <c r="B52" s="26" t="s">
        <v>198</v>
      </c>
      <c r="C52" s="27" t="s">
        <v>8</v>
      </c>
      <c r="D52" s="23"/>
      <c r="E52" s="23"/>
      <c r="F52" s="24" t="s">
        <v>173</v>
      </c>
    </row>
    <row r="53" spans="1:6" x14ac:dyDescent="0.3">
      <c r="A53" s="24" t="s">
        <v>180</v>
      </c>
      <c r="B53" s="24" t="s">
        <v>9</v>
      </c>
      <c r="C53" s="28" t="s">
        <v>226</v>
      </c>
      <c r="D53" s="23"/>
      <c r="E53" s="23"/>
      <c r="F53" s="24" t="s">
        <v>158</v>
      </c>
    </row>
    <row r="54" spans="1:6" x14ac:dyDescent="0.3">
      <c r="A54" s="24" t="s">
        <v>189</v>
      </c>
      <c r="B54" s="24" t="s">
        <v>190</v>
      </c>
      <c r="C54" s="22" t="s">
        <v>11</v>
      </c>
      <c r="D54" s="23"/>
      <c r="E54" s="23"/>
      <c r="F54" s="24" t="s">
        <v>158</v>
      </c>
    </row>
    <row r="55" spans="1:6" x14ac:dyDescent="0.3">
      <c r="A55" s="24" t="s">
        <v>183</v>
      </c>
      <c r="B55" s="24" t="s">
        <v>184</v>
      </c>
      <c r="C55" s="22" t="s">
        <v>227</v>
      </c>
      <c r="D55" s="23"/>
      <c r="E55" s="23"/>
      <c r="F55" s="24" t="s">
        <v>158</v>
      </c>
    </row>
    <row r="56" spans="1:6" x14ac:dyDescent="0.3">
      <c r="A56" s="24" t="s">
        <v>183</v>
      </c>
      <c r="B56" s="24" t="s">
        <v>184</v>
      </c>
      <c r="C56" s="22" t="s">
        <v>17</v>
      </c>
      <c r="D56" s="23"/>
      <c r="E56" s="23"/>
      <c r="F56" s="24" t="s">
        <v>173</v>
      </c>
    </row>
    <row r="57" spans="1:6" x14ac:dyDescent="0.3">
      <c r="A57" s="24" t="s">
        <v>183</v>
      </c>
      <c r="B57" s="24" t="s">
        <v>184</v>
      </c>
      <c r="C57" s="22" t="s">
        <v>21</v>
      </c>
      <c r="D57" s="23"/>
      <c r="E57" s="23"/>
      <c r="F57" s="24" t="s">
        <v>158</v>
      </c>
    </row>
    <row r="58" spans="1:6" x14ac:dyDescent="0.3">
      <c r="A58" s="24" t="s">
        <v>183</v>
      </c>
      <c r="B58" s="24" t="s">
        <v>184</v>
      </c>
      <c r="C58" s="22" t="s">
        <v>19</v>
      </c>
      <c r="D58" s="23"/>
      <c r="E58" s="23"/>
      <c r="F58" s="24" t="s">
        <v>203</v>
      </c>
    </row>
    <row r="59" spans="1:6" x14ac:dyDescent="0.3">
      <c r="A59" s="24" t="s">
        <v>181</v>
      </c>
      <c r="B59" s="24" t="s">
        <v>182</v>
      </c>
      <c r="C59" s="22" t="s">
        <v>228</v>
      </c>
      <c r="D59" s="23"/>
      <c r="E59" s="23"/>
      <c r="F59" s="24" t="s">
        <v>10</v>
      </c>
    </row>
    <row r="60" spans="1:6" x14ac:dyDescent="0.3">
      <c r="A60" s="24" t="s">
        <v>181</v>
      </c>
      <c r="B60" s="24" t="s">
        <v>182</v>
      </c>
      <c r="C60" s="22" t="s">
        <v>229</v>
      </c>
      <c r="D60" s="23"/>
      <c r="E60" s="23"/>
      <c r="F60" s="24" t="s">
        <v>10</v>
      </c>
    </row>
    <row r="61" spans="1:6" x14ac:dyDescent="0.3">
      <c r="A61" s="24" t="s">
        <v>181</v>
      </c>
      <c r="B61" s="24" t="s">
        <v>182</v>
      </c>
      <c r="C61" s="22" t="s">
        <v>224</v>
      </c>
      <c r="D61" s="23"/>
      <c r="E61" s="23"/>
      <c r="F61" s="24" t="s">
        <v>158</v>
      </c>
    </row>
    <row r="62" spans="1:6" x14ac:dyDescent="0.3">
      <c r="A62" s="24" t="s">
        <v>191</v>
      </c>
      <c r="B62" s="24" t="s">
        <v>6</v>
      </c>
      <c r="C62" s="22" t="s">
        <v>6</v>
      </c>
      <c r="D62" s="23"/>
      <c r="E62" s="23"/>
      <c r="F62" s="24" t="s">
        <v>158</v>
      </c>
    </row>
    <row r="63" spans="1:6" x14ac:dyDescent="0.3">
      <c r="A63" s="24" t="s">
        <v>199</v>
      </c>
      <c r="B63" s="24" t="s">
        <v>200</v>
      </c>
      <c r="C63" s="22" t="s">
        <v>18</v>
      </c>
      <c r="D63" s="23"/>
      <c r="E63" s="23"/>
      <c r="F63" s="24" t="s">
        <v>158</v>
      </c>
    </row>
    <row r="64" spans="1:6" x14ac:dyDescent="0.3">
      <c r="A64" s="24" t="s">
        <v>188</v>
      </c>
      <c r="B64" s="24" t="s">
        <v>5</v>
      </c>
      <c r="C64" s="22" t="s">
        <v>5</v>
      </c>
      <c r="D64" s="23"/>
      <c r="E64" s="23"/>
      <c r="F64" s="24" t="s">
        <v>158</v>
      </c>
    </row>
    <row r="65" spans="1:6" x14ac:dyDescent="0.3">
      <c r="A65" s="71" t="s">
        <v>205</v>
      </c>
      <c r="B65" s="71"/>
      <c r="C65" s="20"/>
      <c r="D65" s="19">
        <f>D34+D45+SUM(D47:D48)+SUM(D50:D57)+SUM(D61:D64)</f>
        <v>0</v>
      </c>
      <c r="E65" s="19">
        <f>E34+E45+SUM(E47:E48)+SUM(E50:E57)+SUM(E61:E64)</f>
        <v>0</v>
      </c>
      <c r="F65" s="19"/>
    </row>
    <row r="66" spans="1:6" s="2" customFormat="1" x14ac:dyDescent="0.3">
      <c r="A66" s="72" t="s">
        <v>207</v>
      </c>
      <c r="B66" s="72"/>
      <c r="C66" s="29"/>
      <c r="D66" s="28">
        <f>D19+D45+SUM(D50:D52)+D56</f>
        <v>0</v>
      </c>
      <c r="E66" s="28">
        <f>E19+E45+SUM(E50:E52)+E56</f>
        <v>0</v>
      </c>
      <c r="F66" s="30"/>
    </row>
    <row r="67" spans="1:6" x14ac:dyDescent="0.3">
      <c r="A67" s="71" t="s">
        <v>206</v>
      </c>
      <c r="B67" s="71"/>
      <c r="C67" s="20"/>
      <c r="D67" s="19">
        <f>D65+D18+D20+D32+D46+D49+SUM(D58:D60)</f>
        <v>0</v>
      </c>
      <c r="E67" s="19">
        <f>E65+E18+E20+E32+E46+E49+SUM(E58:E60)</f>
        <v>0</v>
      </c>
      <c r="F67" s="19"/>
    </row>
    <row r="68" spans="1:6" s="2" customFormat="1" x14ac:dyDescent="0.3">
      <c r="A68" s="31" t="s">
        <v>220</v>
      </c>
      <c r="B68" s="32"/>
      <c r="C68" s="29"/>
      <c r="D68" s="30">
        <f>D18+D20+D32+D49</f>
        <v>0</v>
      </c>
      <c r="E68" s="30">
        <f>E18+E20+E32+E49</f>
        <v>0</v>
      </c>
      <c r="F68" s="30"/>
    </row>
    <row r="69" spans="1:6" s="2" customFormat="1" x14ac:dyDescent="0.3">
      <c r="A69" s="31" t="s">
        <v>219</v>
      </c>
      <c r="B69" s="32"/>
      <c r="C69" s="29"/>
      <c r="D69" s="30">
        <f>D46+D58</f>
        <v>0</v>
      </c>
      <c r="E69" s="30">
        <f>E46+E58</f>
        <v>0</v>
      </c>
      <c r="F69" s="30"/>
    </row>
    <row r="70" spans="1:6" s="2" customFormat="1" x14ac:dyDescent="0.3">
      <c r="A70" s="31" t="s">
        <v>217</v>
      </c>
      <c r="B70" s="32"/>
      <c r="C70" s="29"/>
      <c r="D70" s="30">
        <f>SUM(D59:D60)</f>
        <v>0</v>
      </c>
      <c r="E70" s="30">
        <f>SUM(E59:E60)</f>
        <v>0</v>
      </c>
      <c r="F70" s="30"/>
    </row>
    <row r="71" spans="1:6" x14ac:dyDescent="0.3">
      <c r="A71" s="19" t="s">
        <v>12</v>
      </c>
      <c r="B71" s="19"/>
      <c r="C71" s="20"/>
      <c r="D71" s="19">
        <f>SUM(D43:D44)</f>
        <v>0</v>
      </c>
      <c r="E71" s="19">
        <f>SUM(E43:E44)</f>
        <v>0</v>
      </c>
      <c r="F71" s="19"/>
    </row>
    <row r="72" spans="1:6" x14ac:dyDescent="0.3">
      <c r="A72" s="1"/>
    </row>
    <row r="73" spans="1:6" x14ac:dyDescent="0.3">
      <c r="A73" s="1" t="s">
        <v>214</v>
      </c>
    </row>
    <row r="74" spans="1:6" x14ac:dyDescent="0.3">
      <c r="A74" s="1" t="s">
        <v>213</v>
      </c>
    </row>
    <row r="75" spans="1:6" x14ac:dyDescent="0.3">
      <c r="A75" s="1"/>
    </row>
    <row r="76" spans="1:6" x14ac:dyDescent="0.3">
      <c r="A76" s="1"/>
    </row>
    <row r="77" spans="1:6" x14ac:dyDescent="0.3">
      <c r="A77" s="1"/>
    </row>
    <row r="78" spans="1:6" x14ac:dyDescent="0.3">
      <c r="A78" s="1"/>
    </row>
    <row r="79" spans="1:6" x14ac:dyDescent="0.3">
      <c r="A79" s="1"/>
    </row>
    <row r="80" spans="1:6" x14ac:dyDescent="0.3">
      <c r="A80" s="1"/>
    </row>
    <row r="81" spans="1:1" x14ac:dyDescent="0.3">
      <c r="A81" s="1"/>
    </row>
    <row r="82" spans="1:1" x14ac:dyDescent="0.3">
      <c r="A82" s="1"/>
    </row>
    <row r="83" spans="1:1" x14ac:dyDescent="0.3">
      <c r="A83" s="1"/>
    </row>
    <row r="84" spans="1:1" x14ac:dyDescent="0.3">
      <c r="A84" s="1"/>
    </row>
    <row r="85" spans="1:1" x14ac:dyDescent="0.3">
      <c r="A85" s="1"/>
    </row>
    <row r="86" spans="1:1" x14ac:dyDescent="0.3">
      <c r="A86" s="1"/>
    </row>
    <row r="87" spans="1:1" x14ac:dyDescent="0.3">
      <c r="A87" s="1"/>
    </row>
    <row r="88" spans="1:1" x14ac:dyDescent="0.3">
      <c r="A88" s="1"/>
    </row>
    <row r="89" spans="1:1" x14ac:dyDescent="0.3">
      <c r="A89" s="1"/>
    </row>
    <row r="90" spans="1:1" x14ac:dyDescent="0.3">
      <c r="A90" s="1"/>
    </row>
    <row r="91" spans="1:1" x14ac:dyDescent="0.3">
      <c r="A91" s="1"/>
    </row>
    <row r="92" spans="1:1" x14ac:dyDescent="0.3">
      <c r="A92" s="1"/>
    </row>
    <row r="93" spans="1:1" x14ac:dyDescent="0.3">
      <c r="A93" s="1"/>
    </row>
    <row r="94" spans="1:1" x14ac:dyDescent="0.3">
      <c r="A94" s="1"/>
    </row>
    <row r="95" spans="1:1" x14ac:dyDescent="0.3">
      <c r="A95" s="1"/>
    </row>
    <row r="96" spans="1:1" x14ac:dyDescent="0.3">
      <c r="A96" s="1"/>
    </row>
    <row r="97" spans="1:1" x14ac:dyDescent="0.3">
      <c r="A97" s="1"/>
    </row>
    <row r="98" spans="1:1" x14ac:dyDescent="0.3">
      <c r="A98" s="1"/>
    </row>
    <row r="99" spans="1:1" x14ac:dyDescent="0.3">
      <c r="A99" s="1"/>
    </row>
    <row r="100" spans="1:1" x14ac:dyDescent="0.3">
      <c r="A100" s="1"/>
    </row>
    <row r="101" spans="1:1" x14ac:dyDescent="0.3">
      <c r="A101" s="1"/>
    </row>
    <row r="102" spans="1:1" x14ac:dyDescent="0.3">
      <c r="A102" s="1"/>
    </row>
    <row r="103" spans="1:1" x14ac:dyDescent="0.3">
      <c r="A103" s="1"/>
    </row>
    <row r="104" spans="1:1" x14ac:dyDescent="0.3">
      <c r="A104" s="1"/>
    </row>
    <row r="105" spans="1:1" x14ac:dyDescent="0.3">
      <c r="A105" s="1"/>
    </row>
    <row r="106" spans="1:1" x14ac:dyDescent="0.3">
      <c r="A106" s="1"/>
    </row>
    <row r="107" spans="1:1" x14ac:dyDescent="0.3">
      <c r="A107" s="1"/>
    </row>
    <row r="108" spans="1:1" x14ac:dyDescent="0.3">
      <c r="A108" s="1"/>
    </row>
    <row r="109" spans="1:1" x14ac:dyDescent="0.3">
      <c r="A109" s="1"/>
    </row>
    <row r="110" spans="1:1" x14ac:dyDescent="0.3">
      <c r="A110" s="1"/>
    </row>
    <row r="111" spans="1:1" x14ac:dyDescent="0.3">
      <c r="A111" s="1"/>
    </row>
    <row r="112" spans="1:1" x14ac:dyDescent="0.3">
      <c r="A112" s="1"/>
    </row>
    <row r="113" spans="1:1" x14ac:dyDescent="0.3">
      <c r="A113" s="1"/>
    </row>
    <row r="114" spans="1:1" x14ac:dyDescent="0.3">
      <c r="A114" s="1"/>
    </row>
    <row r="115" spans="1:1" x14ac:dyDescent="0.3">
      <c r="A115" s="1"/>
    </row>
    <row r="116" spans="1:1" x14ac:dyDescent="0.3">
      <c r="A116" s="1"/>
    </row>
    <row r="117" spans="1:1" x14ac:dyDescent="0.3">
      <c r="A117" s="1"/>
    </row>
    <row r="118" spans="1:1" x14ac:dyDescent="0.3">
      <c r="A118" s="1"/>
    </row>
    <row r="119" spans="1:1" x14ac:dyDescent="0.3">
      <c r="A119" s="1"/>
    </row>
    <row r="120" spans="1:1" x14ac:dyDescent="0.3">
      <c r="A120" s="1"/>
    </row>
    <row r="121" spans="1:1" x14ac:dyDescent="0.3">
      <c r="A121" s="1"/>
    </row>
    <row r="122" spans="1:1" x14ac:dyDescent="0.3">
      <c r="A122" s="1"/>
    </row>
    <row r="123" spans="1:1" x14ac:dyDescent="0.3">
      <c r="A123" s="1"/>
    </row>
    <row r="124" spans="1:1" x14ac:dyDescent="0.3">
      <c r="A124" s="1"/>
    </row>
    <row r="125" spans="1:1" x14ac:dyDescent="0.3">
      <c r="A125" s="1"/>
    </row>
    <row r="126" spans="1:1" x14ac:dyDescent="0.3">
      <c r="A126" s="1"/>
    </row>
    <row r="127" spans="1:1" x14ac:dyDescent="0.3">
      <c r="A127" s="1"/>
    </row>
    <row r="128" spans="1:1" x14ac:dyDescent="0.3">
      <c r="A128" s="1"/>
    </row>
    <row r="129" spans="1:1" x14ac:dyDescent="0.3">
      <c r="A129" s="1"/>
    </row>
    <row r="130" spans="1:1" x14ac:dyDescent="0.3">
      <c r="A130" s="1"/>
    </row>
    <row r="131" spans="1:1" x14ac:dyDescent="0.3">
      <c r="A131" s="1"/>
    </row>
    <row r="132" spans="1:1" x14ac:dyDescent="0.3">
      <c r="A132" s="1"/>
    </row>
    <row r="133" spans="1:1" x14ac:dyDescent="0.3">
      <c r="A133" s="1"/>
    </row>
    <row r="134" spans="1:1" x14ac:dyDescent="0.3">
      <c r="A134" s="1"/>
    </row>
    <row r="135" spans="1:1" x14ac:dyDescent="0.3">
      <c r="A135" s="1"/>
    </row>
    <row r="136" spans="1:1" x14ac:dyDescent="0.3">
      <c r="A136" s="1"/>
    </row>
    <row r="137" spans="1:1" x14ac:dyDescent="0.3">
      <c r="A137" s="1"/>
    </row>
    <row r="138" spans="1:1" x14ac:dyDescent="0.3">
      <c r="A138" s="1"/>
    </row>
    <row r="139" spans="1:1" x14ac:dyDescent="0.3">
      <c r="A139" s="1"/>
    </row>
    <row r="140" spans="1:1" x14ac:dyDescent="0.3">
      <c r="A140" s="1"/>
    </row>
    <row r="141" spans="1:1" x14ac:dyDescent="0.3">
      <c r="A141" s="1"/>
    </row>
    <row r="142" spans="1:1" x14ac:dyDescent="0.3">
      <c r="A142" s="1"/>
    </row>
    <row r="143" spans="1:1" x14ac:dyDescent="0.3">
      <c r="A143" s="1"/>
    </row>
    <row r="144" spans="1:1" x14ac:dyDescent="0.3">
      <c r="A144" s="1"/>
    </row>
    <row r="145" spans="1:1" x14ac:dyDescent="0.3">
      <c r="A145" s="1"/>
    </row>
    <row r="146" spans="1:1" x14ac:dyDescent="0.3">
      <c r="A146" s="1"/>
    </row>
    <row r="147" spans="1:1" x14ac:dyDescent="0.3">
      <c r="A147" s="1"/>
    </row>
    <row r="148" spans="1:1" x14ac:dyDescent="0.3">
      <c r="A148" s="1"/>
    </row>
  </sheetData>
  <sortState xmlns:xlrd2="http://schemas.microsoft.com/office/spreadsheetml/2017/richdata2" ref="A42:F64">
    <sortCondition ref="A42"/>
  </sortState>
  <mergeCells count="8">
    <mergeCell ref="A11:B11"/>
    <mergeCell ref="D16:E16"/>
    <mergeCell ref="A65:B65"/>
    <mergeCell ref="A67:B67"/>
    <mergeCell ref="A66:B66"/>
    <mergeCell ref="E41:F41"/>
    <mergeCell ref="A35:B35"/>
    <mergeCell ref="A34:B34"/>
  </mergeCells>
  <pageMargins left="0.7" right="0.7" top="0.75" bottom="0.75" header="0.3" footer="0.3"/>
  <pageSetup paperSize="9"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00"/>
  <sheetViews>
    <sheetView workbookViewId="0">
      <selection activeCell="J1" sqref="J1:J1048576"/>
    </sheetView>
  </sheetViews>
  <sheetFormatPr defaultColWidth="8.85546875" defaultRowHeight="15" x14ac:dyDescent="0.3"/>
  <cols>
    <col min="1" max="1" width="27.140625" bestFit="1" customWidth="1"/>
    <col min="2" max="2" width="10.28515625" bestFit="1" customWidth="1"/>
    <col min="3" max="3" width="22.140625" bestFit="1" customWidth="1"/>
    <col min="4" max="4" width="14.85546875" hidden="1" customWidth="1"/>
    <col min="5" max="5" width="27.7109375" hidden="1" customWidth="1"/>
    <col min="6" max="6" width="11.7109375" hidden="1" customWidth="1"/>
    <col min="7" max="7" width="0" hidden="1" customWidth="1"/>
    <col min="8" max="8" width="15.85546875" hidden="1" customWidth="1"/>
    <col min="9" max="9" width="10.42578125" bestFit="1" customWidth="1"/>
    <col min="10" max="10" width="0" hidden="1" customWidth="1"/>
  </cols>
  <sheetData>
    <row r="1" spans="1:10" x14ac:dyDescent="0.3">
      <c r="A1" t="s">
        <v>221</v>
      </c>
      <c r="B1" t="s">
        <v>126</v>
      </c>
      <c r="C1" t="s">
        <v>222</v>
      </c>
      <c r="D1" t="s">
        <v>30</v>
      </c>
      <c r="E1" t="s">
        <v>31</v>
      </c>
      <c r="F1" t="s">
        <v>32</v>
      </c>
      <c r="G1" t="s">
        <v>33</v>
      </c>
      <c r="H1" s="9" t="s">
        <v>223</v>
      </c>
      <c r="I1" t="s">
        <v>34</v>
      </c>
      <c r="J1" t="s">
        <v>35</v>
      </c>
    </row>
    <row r="2" spans="1:10" x14ac:dyDescent="0.3">
      <c r="A2" s="9" t="s">
        <v>39</v>
      </c>
      <c r="B2" s="10">
        <v>27707</v>
      </c>
      <c r="C2">
        <f>SUM(D2:J2)</f>
        <v>12496</v>
      </c>
      <c r="D2" s="10">
        <v>1608</v>
      </c>
      <c r="E2" s="10">
        <v>5379</v>
      </c>
      <c r="F2" s="10">
        <v>4092</v>
      </c>
      <c r="G2" s="10">
        <v>1395</v>
      </c>
      <c r="H2" s="10">
        <v>1</v>
      </c>
      <c r="I2" s="10">
        <v>0</v>
      </c>
      <c r="J2" s="10">
        <v>21</v>
      </c>
    </row>
    <row r="3" spans="1:10" x14ac:dyDescent="0.3">
      <c r="A3" s="9" t="s">
        <v>52</v>
      </c>
      <c r="B3" s="10">
        <v>23964</v>
      </c>
      <c r="C3" s="1">
        <f t="shared" ref="C3:C55" si="0">SUM(D3:J3)</f>
        <v>9701</v>
      </c>
      <c r="D3" s="10">
        <v>5333</v>
      </c>
      <c r="E3" s="10">
        <v>2426</v>
      </c>
      <c r="F3" s="10">
        <v>1838</v>
      </c>
      <c r="G3" s="10">
        <v>0</v>
      </c>
      <c r="H3" s="10">
        <v>0</v>
      </c>
      <c r="I3" s="10">
        <v>51</v>
      </c>
      <c r="J3" s="10">
        <v>53</v>
      </c>
    </row>
    <row r="4" spans="1:10" x14ac:dyDescent="0.3">
      <c r="A4" s="9" t="s">
        <v>76</v>
      </c>
      <c r="B4" s="10">
        <v>41285</v>
      </c>
      <c r="C4" s="1">
        <f t="shared" si="0"/>
        <v>19324</v>
      </c>
      <c r="D4" s="10">
        <v>13174</v>
      </c>
      <c r="E4" s="10">
        <v>3360</v>
      </c>
      <c r="F4" s="10">
        <v>1929</v>
      </c>
      <c r="G4" s="10">
        <v>20</v>
      </c>
      <c r="H4" s="10">
        <v>7</v>
      </c>
      <c r="I4" s="10">
        <v>762</v>
      </c>
      <c r="J4" s="10">
        <v>72</v>
      </c>
    </row>
    <row r="5" spans="1:10" x14ac:dyDescent="0.3">
      <c r="A5" s="9" t="s">
        <v>40</v>
      </c>
      <c r="B5" s="10">
        <v>47921</v>
      </c>
      <c r="C5" s="1">
        <f t="shared" si="0"/>
        <v>25498</v>
      </c>
      <c r="D5" s="10">
        <v>6317</v>
      </c>
      <c r="E5" s="10">
        <v>3319</v>
      </c>
      <c r="F5" s="10">
        <v>12267</v>
      </c>
      <c r="G5" s="10">
        <v>103</v>
      </c>
      <c r="H5" s="10">
        <v>87</v>
      </c>
      <c r="I5" s="10">
        <v>3352</v>
      </c>
      <c r="J5" s="10">
        <v>53</v>
      </c>
    </row>
    <row r="6" spans="1:10" x14ac:dyDescent="0.3">
      <c r="A6" s="9" t="s">
        <v>86</v>
      </c>
      <c r="B6" s="10">
        <v>26298</v>
      </c>
      <c r="C6" s="1">
        <f t="shared" si="0"/>
        <v>12532</v>
      </c>
      <c r="D6" s="10">
        <v>7786</v>
      </c>
      <c r="E6" s="10">
        <v>2097</v>
      </c>
      <c r="F6" s="10">
        <v>1729</v>
      </c>
      <c r="G6" s="10">
        <v>66</v>
      </c>
      <c r="H6" s="10">
        <v>7</v>
      </c>
      <c r="I6" s="10">
        <v>810</v>
      </c>
      <c r="J6" s="10">
        <v>37</v>
      </c>
    </row>
    <row r="7" spans="1:10" x14ac:dyDescent="0.3">
      <c r="A7" s="9" t="s">
        <v>62</v>
      </c>
      <c r="B7" s="10">
        <v>40591</v>
      </c>
      <c r="C7" s="1">
        <f t="shared" si="0"/>
        <v>24920</v>
      </c>
      <c r="D7" s="10">
        <v>12523</v>
      </c>
      <c r="E7" s="10">
        <v>5298</v>
      </c>
      <c r="F7" s="10">
        <v>2072</v>
      </c>
      <c r="G7" s="10">
        <v>196</v>
      </c>
      <c r="H7" s="10">
        <v>7</v>
      </c>
      <c r="I7" s="10">
        <v>4669</v>
      </c>
      <c r="J7" s="10">
        <v>155</v>
      </c>
    </row>
    <row r="8" spans="1:10" x14ac:dyDescent="0.3">
      <c r="A8" s="9" t="s">
        <v>41</v>
      </c>
      <c r="B8" s="10">
        <v>34000</v>
      </c>
      <c r="C8" s="1">
        <f t="shared" si="0"/>
        <v>15681</v>
      </c>
      <c r="D8" s="10">
        <v>3281</v>
      </c>
      <c r="E8" s="10">
        <v>2391</v>
      </c>
      <c r="F8" s="10">
        <v>9921</v>
      </c>
      <c r="G8" s="10">
        <v>30</v>
      </c>
      <c r="H8" s="10">
        <v>11</v>
      </c>
      <c r="I8" s="10">
        <v>9</v>
      </c>
      <c r="J8" s="10">
        <v>38</v>
      </c>
    </row>
    <row r="9" spans="1:10" x14ac:dyDescent="0.3">
      <c r="A9" s="9" t="s">
        <v>115</v>
      </c>
      <c r="B9" s="10">
        <v>35542</v>
      </c>
      <c r="C9" s="1">
        <f t="shared" si="0"/>
        <v>16281</v>
      </c>
      <c r="D9" s="10">
        <v>11534</v>
      </c>
      <c r="E9" s="10">
        <v>2137</v>
      </c>
      <c r="F9" s="10">
        <v>2321</v>
      </c>
      <c r="G9" s="10">
        <v>0</v>
      </c>
      <c r="H9" s="10">
        <v>9</v>
      </c>
      <c r="I9" s="10">
        <v>200</v>
      </c>
      <c r="J9" s="10">
        <v>80</v>
      </c>
    </row>
    <row r="10" spans="1:10" x14ac:dyDescent="0.3">
      <c r="A10" s="9" t="s">
        <v>63</v>
      </c>
      <c r="B10" s="10">
        <v>0</v>
      </c>
      <c r="C10" s="1">
        <f t="shared" si="0"/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</row>
    <row r="11" spans="1:10" x14ac:dyDescent="0.3">
      <c r="A11" s="9" t="s">
        <v>37</v>
      </c>
      <c r="B11" s="10">
        <v>13870</v>
      </c>
      <c r="C11" s="1">
        <f t="shared" si="0"/>
        <v>6667</v>
      </c>
      <c r="D11" s="10">
        <v>3095</v>
      </c>
      <c r="E11" s="10">
        <v>1376</v>
      </c>
      <c r="F11" s="10">
        <v>1273</v>
      </c>
      <c r="G11" s="10">
        <v>0</v>
      </c>
      <c r="H11" s="10">
        <v>57</v>
      </c>
      <c r="I11" s="10">
        <v>835</v>
      </c>
      <c r="J11" s="10">
        <v>31</v>
      </c>
    </row>
    <row r="12" spans="1:10" x14ac:dyDescent="0.3">
      <c r="A12" s="9" t="s">
        <v>53</v>
      </c>
      <c r="B12" s="10">
        <v>41805</v>
      </c>
      <c r="C12" s="1">
        <f t="shared" si="0"/>
        <v>16698</v>
      </c>
      <c r="D12" s="10">
        <v>9219</v>
      </c>
      <c r="E12" s="10">
        <v>5443</v>
      </c>
      <c r="F12" s="10">
        <v>1451</v>
      </c>
      <c r="G12" s="10">
        <v>21</v>
      </c>
      <c r="H12" s="10">
        <v>1</v>
      </c>
      <c r="I12" s="10">
        <v>487</v>
      </c>
      <c r="J12" s="10">
        <v>76</v>
      </c>
    </row>
    <row r="13" spans="1:10" x14ac:dyDescent="0.3">
      <c r="A13" s="9" t="s">
        <v>87</v>
      </c>
      <c r="B13" s="10">
        <v>114711</v>
      </c>
      <c r="C13" s="1">
        <f t="shared" si="0"/>
        <v>54799</v>
      </c>
      <c r="D13" s="10">
        <v>26946</v>
      </c>
      <c r="E13" s="10">
        <v>7756</v>
      </c>
      <c r="F13" s="10">
        <v>18886</v>
      </c>
      <c r="G13" s="10">
        <v>585</v>
      </c>
      <c r="H13" s="10">
        <v>22</v>
      </c>
      <c r="I13" s="10">
        <v>483</v>
      </c>
      <c r="J13" s="10">
        <v>121</v>
      </c>
    </row>
    <row r="14" spans="1:10" x14ac:dyDescent="0.3">
      <c r="A14" s="9" t="s">
        <v>88</v>
      </c>
      <c r="B14" s="10">
        <v>3213</v>
      </c>
      <c r="C14" s="1">
        <f t="shared" si="0"/>
        <v>4555</v>
      </c>
      <c r="D14" s="10">
        <v>934</v>
      </c>
      <c r="E14" s="10">
        <v>512</v>
      </c>
      <c r="F14" s="10">
        <v>80</v>
      </c>
      <c r="G14" s="10">
        <v>0</v>
      </c>
      <c r="H14" s="10">
        <v>19</v>
      </c>
      <c r="I14" s="10">
        <v>2995</v>
      </c>
      <c r="J14" s="10">
        <v>15</v>
      </c>
    </row>
    <row r="15" spans="1:10" x14ac:dyDescent="0.3">
      <c r="A15" s="9" t="s">
        <v>96</v>
      </c>
      <c r="B15" s="10">
        <v>47027</v>
      </c>
      <c r="C15" s="1">
        <f t="shared" si="0"/>
        <v>19491</v>
      </c>
      <c r="D15" s="10">
        <v>13852</v>
      </c>
      <c r="E15" s="10">
        <v>3062</v>
      </c>
      <c r="F15" s="10">
        <v>2358</v>
      </c>
      <c r="G15" s="10">
        <v>19</v>
      </c>
      <c r="H15" s="10">
        <v>6</v>
      </c>
      <c r="I15" s="10">
        <v>62</v>
      </c>
      <c r="J15" s="10">
        <v>132</v>
      </c>
    </row>
    <row r="16" spans="1:10" x14ac:dyDescent="0.3">
      <c r="A16" s="9" t="s">
        <v>25</v>
      </c>
      <c r="B16" s="10">
        <v>34747</v>
      </c>
      <c r="C16" s="1">
        <f t="shared" si="0"/>
        <v>16184</v>
      </c>
      <c r="D16" s="10">
        <v>10262</v>
      </c>
      <c r="E16" s="10">
        <v>2918</v>
      </c>
      <c r="F16" s="10">
        <v>2019</v>
      </c>
      <c r="G16" s="10">
        <v>123</v>
      </c>
      <c r="H16" s="10">
        <v>4</v>
      </c>
      <c r="I16" s="10">
        <v>753</v>
      </c>
      <c r="J16" s="10">
        <v>105</v>
      </c>
    </row>
    <row r="17" spans="1:10" x14ac:dyDescent="0.3">
      <c r="A17" s="9" t="s">
        <v>54</v>
      </c>
      <c r="B17" s="10">
        <v>39284</v>
      </c>
      <c r="C17" s="1">
        <f t="shared" si="0"/>
        <v>17144</v>
      </c>
      <c r="D17" s="10">
        <v>6067</v>
      </c>
      <c r="E17" s="10">
        <v>6089</v>
      </c>
      <c r="F17" s="10">
        <v>4529</v>
      </c>
      <c r="G17" s="10">
        <v>0</v>
      </c>
      <c r="H17" s="10">
        <v>251</v>
      </c>
      <c r="I17" s="10">
        <v>65</v>
      </c>
      <c r="J17" s="10">
        <v>143</v>
      </c>
    </row>
    <row r="18" spans="1:10" x14ac:dyDescent="0.3">
      <c r="A18" s="9" t="s">
        <v>89</v>
      </c>
      <c r="B18" s="10">
        <v>50200</v>
      </c>
      <c r="C18" s="1">
        <f t="shared" si="0"/>
        <v>24142</v>
      </c>
      <c r="D18" s="10">
        <v>10438</v>
      </c>
      <c r="E18" s="10">
        <v>3373</v>
      </c>
      <c r="F18" s="10">
        <v>9920</v>
      </c>
      <c r="G18" s="10">
        <v>2</v>
      </c>
      <c r="H18" s="10">
        <v>50</v>
      </c>
      <c r="I18" s="10">
        <v>313</v>
      </c>
      <c r="J18" s="10">
        <v>46</v>
      </c>
    </row>
    <row r="19" spans="1:10" x14ac:dyDescent="0.3">
      <c r="A19" s="9" t="s">
        <v>22</v>
      </c>
      <c r="B19" s="10">
        <v>101072</v>
      </c>
      <c r="C19" s="1">
        <f t="shared" si="0"/>
        <v>52498</v>
      </c>
      <c r="D19" s="10">
        <v>965</v>
      </c>
      <c r="E19" s="10">
        <v>599</v>
      </c>
      <c r="F19" s="10">
        <v>49798</v>
      </c>
      <c r="G19" s="10">
        <v>1026</v>
      </c>
      <c r="H19" s="10">
        <v>12</v>
      </c>
      <c r="I19" s="10">
        <v>36</v>
      </c>
      <c r="J19" s="10">
        <v>62</v>
      </c>
    </row>
    <row r="20" spans="1:10" x14ac:dyDescent="0.3">
      <c r="A20" s="9" t="s">
        <v>116</v>
      </c>
      <c r="B20" s="10">
        <v>60666</v>
      </c>
      <c r="C20" s="1">
        <f t="shared" si="0"/>
        <v>34474</v>
      </c>
      <c r="D20" s="10">
        <v>18010</v>
      </c>
      <c r="E20" s="10">
        <v>4549</v>
      </c>
      <c r="F20" s="10">
        <v>6513</v>
      </c>
      <c r="G20" s="10">
        <v>244</v>
      </c>
      <c r="H20" s="10">
        <v>14</v>
      </c>
      <c r="I20" s="10">
        <v>4988</v>
      </c>
      <c r="J20" s="10">
        <v>156</v>
      </c>
    </row>
    <row r="21" spans="1:10" x14ac:dyDescent="0.3">
      <c r="A21" s="9" t="s">
        <v>55</v>
      </c>
      <c r="B21" s="10">
        <v>43904</v>
      </c>
      <c r="C21" s="1">
        <f t="shared" si="0"/>
        <v>23900</v>
      </c>
      <c r="D21" s="10">
        <v>9883</v>
      </c>
      <c r="E21" s="10">
        <v>4002</v>
      </c>
      <c r="F21" s="10">
        <v>3755</v>
      </c>
      <c r="G21" s="10">
        <v>5</v>
      </c>
      <c r="H21" s="10">
        <v>8</v>
      </c>
      <c r="I21" s="10">
        <v>6116</v>
      </c>
      <c r="J21" s="10">
        <v>131</v>
      </c>
    </row>
    <row r="22" spans="1:10" x14ac:dyDescent="0.3">
      <c r="A22" s="9" t="s">
        <v>56</v>
      </c>
      <c r="B22" s="10">
        <v>37976</v>
      </c>
      <c r="C22" s="1">
        <f t="shared" si="0"/>
        <v>16075</v>
      </c>
      <c r="D22" s="10">
        <v>6158</v>
      </c>
      <c r="E22" s="10">
        <v>4966</v>
      </c>
      <c r="F22" s="10">
        <v>4770</v>
      </c>
      <c r="G22" s="10">
        <v>22</v>
      </c>
      <c r="H22" s="10">
        <v>2</v>
      </c>
      <c r="I22" s="10">
        <v>110</v>
      </c>
      <c r="J22" s="10">
        <v>47</v>
      </c>
    </row>
    <row r="23" spans="1:10" x14ac:dyDescent="0.3">
      <c r="A23" s="9" t="s">
        <v>77</v>
      </c>
      <c r="B23" s="10">
        <v>51308</v>
      </c>
      <c r="C23" s="1">
        <f t="shared" si="0"/>
        <v>24587</v>
      </c>
      <c r="D23" s="10">
        <v>16502</v>
      </c>
      <c r="E23" s="10">
        <v>4149</v>
      </c>
      <c r="F23" s="10">
        <v>2212</v>
      </c>
      <c r="G23" s="10">
        <v>25</v>
      </c>
      <c r="H23" s="10">
        <v>83</v>
      </c>
      <c r="I23" s="10">
        <v>1445</v>
      </c>
      <c r="J23" s="10">
        <v>171</v>
      </c>
    </row>
    <row r="24" spans="1:10" x14ac:dyDescent="0.3">
      <c r="A24" s="9" t="s">
        <v>42</v>
      </c>
      <c r="B24" s="10">
        <v>72635</v>
      </c>
      <c r="C24" s="1">
        <f t="shared" si="0"/>
        <v>32889</v>
      </c>
      <c r="D24" s="10">
        <v>10136</v>
      </c>
      <c r="E24" s="10">
        <v>2292</v>
      </c>
      <c r="F24" s="10">
        <v>20232</v>
      </c>
      <c r="G24" s="10">
        <v>27</v>
      </c>
      <c r="H24" s="10">
        <v>4</v>
      </c>
      <c r="I24" s="10">
        <v>170</v>
      </c>
      <c r="J24" s="10">
        <v>28</v>
      </c>
    </row>
    <row r="25" spans="1:10" x14ac:dyDescent="0.3">
      <c r="A25" s="9" t="s">
        <v>43</v>
      </c>
      <c r="B25" s="10">
        <v>65696</v>
      </c>
      <c r="C25" s="1">
        <f t="shared" si="0"/>
        <v>30731</v>
      </c>
      <c r="D25" s="10">
        <v>6637</v>
      </c>
      <c r="E25" s="10">
        <v>6331</v>
      </c>
      <c r="F25" s="10">
        <v>16567</v>
      </c>
      <c r="G25" s="10">
        <v>1090</v>
      </c>
      <c r="H25" s="10">
        <v>23</v>
      </c>
      <c r="I25" s="10">
        <v>6</v>
      </c>
      <c r="J25" s="10">
        <v>77</v>
      </c>
    </row>
    <row r="26" spans="1:10" x14ac:dyDescent="0.3">
      <c r="A26" s="9" t="s">
        <v>44</v>
      </c>
      <c r="B26" s="10">
        <v>21796</v>
      </c>
      <c r="C26" s="1">
        <f t="shared" si="0"/>
        <v>12237</v>
      </c>
      <c r="D26" s="10">
        <v>2628</v>
      </c>
      <c r="E26" s="10">
        <v>1477</v>
      </c>
      <c r="F26" s="10">
        <v>6546</v>
      </c>
      <c r="G26" s="10">
        <v>0</v>
      </c>
      <c r="H26" s="10">
        <v>4</v>
      </c>
      <c r="I26" s="10">
        <v>1431</v>
      </c>
      <c r="J26" s="10">
        <v>151</v>
      </c>
    </row>
    <row r="27" spans="1:10" x14ac:dyDescent="0.3">
      <c r="A27" s="9" t="s">
        <v>64</v>
      </c>
      <c r="B27" s="10">
        <v>47770</v>
      </c>
      <c r="C27" s="1">
        <f t="shared" si="0"/>
        <v>20388</v>
      </c>
      <c r="D27" s="10">
        <v>10178</v>
      </c>
      <c r="E27" s="10">
        <v>4584</v>
      </c>
      <c r="F27" s="10">
        <v>5417</v>
      </c>
      <c r="G27" s="10">
        <v>0</v>
      </c>
      <c r="H27" s="10">
        <v>3</v>
      </c>
      <c r="I27" s="10">
        <v>154</v>
      </c>
      <c r="J27" s="10">
        <v>52</v>
      </c>
    </row>
    <row r="28" spans="1:10" x14ac:dyDescent="0.3">
      <c r="A28" s="9" t="s">
        <v>57</v>
      </c>
      <c r="B28" s="10">
        <v>40424</v>
      </c>
      <c r="C28" s="1">
        <f t="shared" si="0"/>
        <v>29031</v>
      </c>
      <c r="D28" s="10">
        <v>10647</v>
      </c>
      <c r="E28" s="10">
        <v>2569</v>
      </c>
      <c r="F28" s="10">
        <v>1148</v>
      </c>
      <c r="G28" s="10">
        <v>0</v>
      </c>
      <c r="H28" s="10">
        <v>4</v>
      </c>
      <c r="I28" s="10">
        <v>14470</v>
      </c>
      <c r="J28" s="10">
        <v>193</v>
      </c>
    </row>
    <row r="29" spans="1:10" x14ac:dyDescent="0.3">
      <c r="A29" s="9" t="s">
        <v>69</v>
      </c>
      <c r="B29" s="10">
        <v>61011</v>
      </c>
      <c r="C29" s="1">
        <f t="shared" si="0"/>
        <v>36995</v>
      </c>
      <c r="D29" s="10">
        <v>18215</v>
      </c>
      <c r="E29" s="10">
        <v>4525</v>
      </c>
      <c r="F29" s="10">
        <v>6439</v>
      </c>
      <c r="G29" s="10">
        <v>229</v>
      </c>
      <c r="H29" s="10">
        <v>10</v>
      </c>
      <c r="I29" s="10">
        <v>7416</v>
      </c>
      <c r="J29" s="10">
        <v>161</v>
      </c>
    </row>
    <row r="30" spans="1:10" x14ac:dyDescent="0.3">
      <c r="A30" s="9" t="s">
        <v>90</v>
      </c>
      <c r="B30" s="10">
        <v>55995</v>
      </c>
      <c r="C30" s="1">
        <f t="shared" si="0"/>
        <v>27586</v>
      </c>
      <c r="D30" s="10">
        <v>14805</v>
      </c>
      <c r="E30" s="10">
        <v>3575</v>
      </c>
      <c r="F30" s="10">
        <v>7247</v>
      </c>
      <c r="G30" s="10">
        <v>142</v>
      </c>
      <c r="H30" s="10">
        <v>12</v>
      </c>
      <c r="I30" s="10">
        <v>1716</v>
      </c>
      <c r="J30" s="10">
        <v>89</v>
      </c>
    </row>
    <row r="31" spans="1:10" x14ac:dyDescent="0.3">
      <c r="A31" s="9" t="s">
        <v>58</v>
      </c>
      <c r="B31" s="10">
        <v>30647</v>
      </c>
      <c r="C31" s="1">
        <f t="shared" si="0"/>
        <v>20870</v>
      </c>
      <c r="D31" s="10">
        <v>7806</v>
      </c>
      <c r="E31" s="10">
        <v>2107</v>
      </c>
      <c r="F31" s="10">
        <v>2414</v>
      </c>
      <c r="G31" s="10">
        <v>10</v>
      </c>
      <c r="H31" s="10">
        <v>3</v>
      </c>
      <c r="I31" s="10">
        <v>8473</v>
      </c>
      <c r="J31" s="10">
        <v>57</v>
      </c>
    </row>
    <row r="32" spans="1:10" x14ac:dyDescent="0.3">
      <c r="A32" s="9" t="s">
        <v>97</v>
      </c>
      <c r="B32" s="10">
        <v>45823</v>
      </c>
      <c r="C32" s="1">
        <f t="shared" si="0"/>
        <v>21574</v>
      </c>
      <c r="D32" s="10">
        <v>15064</v>
      </c>
      <c r="E32" s="10">
        <v>2131</v>
      </c>
      <c r="F32" s="10">
        <v>1926</v>
      </c>
      <c r="G32" s="10">
        <v>6</v>
      </c>
      <c r="H32" s="10">
        <v>16</v>
      </c>
      <c r="I32" s="10">
        <v>2334</v>
      </c>
      <c r="J32" s="10">
        <v>97</v>
      </c>
    </row>
    <row r="33" spans="1:10" x14ac:dyDescent="0.3">
      <c r="A33" s="9" t="s">
        <v>59</v>
      </c>
      <c r="B33" s="10">
        <v>60787</v>
      </c>
      <c r="C33" s="1">
        <f t="shared" si="0"/>
        <v>30143</v>
      </c>
      <c r="D33" s="10">
        <v>9677</v>
      </c>
      <c r="E33" s="10">
        <v>4945</v>
      </c>
      <c r="F33" s="10">
        <v>12449</v>
      </c>
      <c r="G33" s="10">
        <v>123</v>
      </c>
      <c r="H33" s="10">
        <v>300</v>
      </c>
      <c r="I33" s="10">
        <v>2465</v>
      </c>
      <c r="J33" s="10">
        <v>184</v>
      </c>
    </row>
    <row r="34" spans="1:10" x14ac:dyDescent="0.3">
      <c r="A34" s="9" t="s">
        <v>45</v>
      </c>
      <c r="B34" s="10">
        <v>26874</v>
      </c>
      <c r="C34" s="1">
        <f t="shared" si="0"/>
        <v>12781</v>
      </c>
      <c r="D34" s="10">
        <v>3116</v>
      </c>
      <c r="E34" s="10">
        <v>3853</v>
      </c>
      <c r="F34" s="10">
        <v>5208</v>
      </c>
      <c r="G34" s="10">
        <v>430</v>
      </c>
      <c r="H34" s="10">
        <v>127</v>
      </c>
      <c r="I34" s="10">
        <v>31</v>
      </c>
      <c r="J34" s="10">
        <v>16</v>
      </c>
    </row>
    <row r="35" spans="1:10" x14ac:dyDescent="0.3">
      <c r="A35" s="9" t="s">
        <v>107</v>
      </c>
      <c r="B35" s="10">
        <v>86082</v>
      </c>
      <c r="C35" s="1">
        <f t="shared" si="0"/>
        <v>39051</v>
      </c>
      <c r="D35" s="10">
        <v>21828</v>
      </c>
      <c r="E35" s="10">
        <v>4213</v>
      </c>
      <c r="F35" s="10">
        <v>11579</v>
      </c>
      <c r="G35" s="10">
        <v>622</v>
      </c>
      <c r="H35" s="10">
        <v>93</v>
      </c>
      <c r="I35" s="10">
        <v>396</v>
      </c>
      <c r="J35" s="10">
        <v>320</v>
      </c>
    </row>
    <row r="36" spans="1:10" x14ac:dyDescent="0.3">
      <c r="A36" s="9" t="s">
        <v>60</v>
      </c>
      <c r="B36" s="10">
        <v>48150</v>
      </c>
      <c r="C36" s="1">
        <f t="shared" si="0"/>
        <v>20831</v>
      </c>
      <c r="D36" s="10">
        <v>9399</v>
      </c>
      <c r="E36" s="10">
        <v>3301</v>
      </c>
      <c r="F36" s="10">
        <v>7513</v>
      </c>
      <c r="G36" s="10">
        <v>136</v>
      </c>
      <c r="H36" s="10">
        <v>68</v>
      </c>
      <c r="I36" s="10">
        <v>346</v>
      </c>
      <c r="J36" s="10">
        <v>68</v>
      </c>
    </row>
    <row r="37" spans="1:10" x14ac:dyDescent="0.3">
      <c r="A37" s="9" t="s">
        <v>117</v>
      </c>
      <c r="B37" s="10">
        <v>65619</v>
      </c>
      <c r="C37" s="1">
        <f t="shared" si="0"/>
        <v>36697</v>
      </c>
      <c r="D37" s="10">
        <v>20159</v>
      </c>
      <c r="E37" s="10">
        <v>3844</v>
      </c>
      <c r="F37" s="10">
        <v>6039</v>
      </c>
      <c r="G37" s="10">
        <v>12</v>
      </c>
      <c r="H37" s="10">
        <v>33</v>
      </c>
      <c r="I37" s="10">
        <v>6428</v>
      </c>
      <c r="J37" s="10">
        <v>182</v>
      </c>
    </row>
    <row r="38" spans="1:10" x14ac:dyDescent="0.3">
      <c r="A38" s="9" t="s">
        <v>70</v>
      </c>
      <c r="B38" s="10">
        <v>68888</v>
      </c>
      <c r="C38" s="1">
        <f t="shared" si="0"/>
        <v>33088</v>
      </c>
      <c r="D38" s="10">
        <v>16848</v>
      </c>
      <c r="E38" s="10">
        <v>4731</v>
      </c>
      <c r="F38" s="10">
        <v>8168</v>
      </c>
      <c r="G38" s="10">
        <v>156</v>
      </c>
      <c r="H38" s="10">
        <v>76</v>
      </c>
      <c r="I38" s="10">
        <v>2773</v>
      </c>
      <c r="J38" s="10">
        <v>336</v>
      </c>
    </row>
    <row r="39" spans="1:10" x14ac:dyDescent="0.3">
      <c r="A39" s="9" t="s">
        <v>108</v>
      </c>
      <c r="B39" s="10">
        <v>57202</v>
      </c>
      <c r="C39" s="1">
        <f t="shared" si="0"/>
        <v>28769</v>
      </c>
      <c r="D39" s="10">
        <v>14604</v>
      </c>
      <c r="E39" s="10">
        <v>4151</v>
      </c>
      <c r="F39" s="10">
        <v>7213</v>
      </c>
      <c r="G39" s="10">
        <v>8</v>
      </c>
      <c r="H39" s="10">
        <v>12</v>
      </c>
      <c r="I39" s="10">
        <v>2704</v>
      </c>
      <c r="J39" s="10">
        <v>77</v>
      </c>
    </row>
    <row r="40" spans="1:10" x14ac:dyDescent="0.3">
      <c r="A40" s="9" t="s">
        <v>98</v>
      </c>
      <c r="B40" s="10">
        <v>84333</v>
      </c>
      <c r="C40" s="1">
        <f t="shared" si="0"/>
        <v>39140</v>
      </c>
      <c r="D40" s="10">
        <v>20077</v>
      </c>
      <c r="E40" s="10">
        <v>4391</v>
      </c>
      <c r="F40" s="10">
        <v>13342</v>
      </c>
      <c r="G40" s="10">
        <v>899</v>
      </c>
      <c r="H40" s="10">
        <v>16</v>
      </c>
      <c r="I40" s="10">
        <v>225</v>
      </c>
      <c r="J40" s="10">
        <v>190</v>
      </c>
    </row>
    <row r="41" spans="1:10" x14ac:dyDescent="0.3">
      <c r="A41" s="9" t="s">
        <v>46</v>
      </c>
      <c r="B41" s="10">
        <v>51122</v>
      </c>
      <c r="C41" s="1">
        <f t="shared" si="0"/>
        <v>24058</v>
      </c>
      <c r="D41" s="10">
        <v>6884</v>
      </c>
      <c r="E41" s="10">
        <v>3012</v>
      </c>
      <c r="F41" s="10">
        <v>13234</v>
      </c>
      <c r="G41" s="10">
        <v>606</v>
      </c>
      <c r="H41" s="10">
        <v>5</v>
      </c>
      <c r="I41" s="10">
        <v>280</v>
      </c>
      <c r="J41" s="10">
        <v>37</v>
      </c>
    </row>
    <row r="42" spans="1:10" x14ac:dyDescent="0.3">
      <c r="A42" s="9" t="s">
        <v>47</v>
      </c>
      <c r="B42" s="10">
        <v>48097</v>
      </c>
      <c r="C42" s="1">
        <f t="shared" si="0"/>
        <v>21568</v>
      </c>
      <c r="D42" s="10">
        <v>5862</v>
      </c>
      <c r="E42" s="10">
        <v>5236</v>
      </c>
      <c r="F42" s="10">
        <v>9745</v>
      </c>
      <c r="G42" s="10">
        <v>12</v>
      </c>
      <c r="H42" s="10">
        <v>5</v>
      </c>
      <c r="I42" s="10">
        <v>569</v>
      </c>
      <c r="J42" s="10">
        <v>139</v>
      </c>
    </row>
    <row r="43" spans="1:10" x14ac:dyDescent="0.3">
      <c r="A43" s="9" t="s">
        <v>61</v>
      </c>
      <c r="B43" s="10">
        <v>24391</v>
      </c>
      <c r="C43" s="1">
        <f t="shared" si="0"/>
        <v>11199</v>
      </c>
      <c r="D43" s="10">
        <v>4028</v>
      </c>
      <c r="E43" s="10">
        <v>2849</v>
      </c>
      <c r="F43" s="10">
        <v>4208</v>
      </c>
      <c r="G43" s="10">
        <v>1</v>
      </c>
      <c r="H43" s="10">
        <v>45</v>
      </c>
      <c r="I43" s="10">
        <v>10</v>
      </c>
      <c r="J43" s="10">
        <v>58</v>
      </c>
    </row>
    <row r="44" spans="1:10" x14ac:dyDescent="0.3">
      <c r="A44" s="9" t="s">
        <v>109</v>
      </c>
      <c r="B44" s="10">
        <v>40355</v>
      </c>
      <c r="C44" s="1">
        <f t="shared" si="0"/>
        <v>17903</v>
      </c>
      <c r="D44" s="10">
        <v>11804</v>
      </c>
      <c r="E44" s="10">
        <v>2497</v>
      </c>
      <c r="F44" s="10">
        <v>3255</v>
      </c>
      <c r="G44" s="10">
        <v>1</v>
      </c>
      <c r="H44" s="10">
        <v>6</v>
      </c>
      <c r="I44" s="10">
        <v>238</v>
      </c>
      <c r="J44" s="10">
        <v>102</v>
      </c>
    </row>
    <row r="45" spans="1:10" x14ac:dyDescent="0.3">
      <c r="A45" s="9" t="s">
        <v>48</v>
      </c>
      <c r="B45" s="10">
        <v>20990</v>
      </c>
      <c r="C45" s="1">
        <f t="shared" si="0"/>
        <v>9345</v>
      </c>
      <c r="D45" s="10">
        <v>1772</v>
      </c>
      <c r="E45" s="10">
        <v>1986</v>
      </c>
      <c r="F45" s="10">
        <v>5257</v>
      </c>
      <c r="G45" s="10">
        <v>0</v>
      </c>
      <c r="H45" s="10">
        <v>3</v>
      </c>
      <c r="I45" s="10">
        <v>313</v>
      </c>
      <c r="J45" s="10">
        <v>14</v>
      </c>
    </row>
    <row r="46" spans="1:10" x14ac:dyDescent="0.3">
      <c r="A46" s="9" t="s">
        <v>118</v>
      </c>
      <c r="B46" s="10">
        <v>38544</v>
      </c>
      <c r="C46" s="1">
        <f t="shared" si="0"/>
        <v>25410</v>
      </c>
      <c r="D46" s="10">
        <v>13229</v>
      </c>
      <c r="E46" s="10">
        <v>2430</v>
      </c>
      <c r="F46" s="10">
        <v>1082</v>
      </c>
      <c r="G46" s="10">
        <v>15</v>
      </c>
      <c r="H46" s="10">
        <v>7</v>
      </c>
      <c r="I46" s="10">
        <v>8500</v>
      </c>
      <c r="J46" s="10">
        <v>147</v>
      </c>
    </row>
    <row r="47" spans="1:10" x14ac:dyDescent="0.3">
      <c r="A47" s="9" t="s">
        <v>71</v>
      </c>
      <c r="B47" s="10">
        <v>48172</v>
      </c>
      <c r="C47" s="1">
        <f t="shared" si="0"/>
        <v>29613</v>
      </c>
      <c r="D47" s="10">
        <v>14036</v>
      </c>
      <c r="E47" s="10">
        <v>3609</v>
      </c>
      <c r="F47" s="10">
        <v>3734</v>
      </c>
      <c r="G47" s="10">
        <v>2</v>
      </c>
      <c r="H47" s="10">
        <v>523</v>
      </c>
      <c r="I47" s="10">
        <v>7627</v>
      </c>
      <c r="J47" s="10">
        <v>82</v>
      </c>
    </row>
    <row r="48" spans="1:10" x14ac:dyDescent="0.3">
      <c r="A48" s="9" t="s">
        <v>78</v>
      </c>
      <c r="B48" s="10">
        <v>23776</v>
      </c>
      <c r="C48" s="1">
        <f>SUM(D48:J48)</f>
        <v>12524</v>
      </c>
      <c r="D48" s="10">
        <v>6864</v>
      </c>
      <c r="E48" s="10">
        <v>2356</v>
      </c>
      <c r="F48" s="10">
        <v>1366</v>
      </c>
      <c r="G48" s="10">
        <v>54</v>
      </c>
      <c r="H48" s="10">
        <v>1</v>
      </c>
      <c r="I48" s="10">
        <v>1780</v>
      </c>
      <c r="J48" s="10">
        <v>103</v>
      </c>
    </row>
    <row r="49" spans="1:10" x14ac:dyDescent="0.3">
      <c r="A49" s="9" t="s">
        <v>91</v>
      </c>
      <c r="B49" s="10">
        <v>89308</v>
      </c>
      <c r="C49" s="1">
        <f t="shared" si="0"/>
        <v>42259</v>
      </c>
      <c r="D49" s="10">
        <v>21111</v>
      </c>
      <c r="E49" s="10">
        <v>5996</v>
      </c>
      <c r="F49" s="10">
        <v>13158</v>
      </c>
      <c r="G49" s="10">
        <v>125</v>
      </c>
      <c r="H49" s="10">
        <v>75</v>
      </c>
      <c r="I49" s="10">
        <v>1625</v>
      </c>
      <c r="J49" s="10">
        <v>169</v>
      </c>
    </row>
    <row r="50" spans="1:10" x14ac:dyDescent="0.3">
      <c r="A50" s="9" t="s">
        <v>36</v>
      </c>
      <c r="B50" s="10">
        <v>554306</v>
      </c>
      <c r="C50" s="1">
        <f t="shared" si="0"/>
        <v>289329</v>
      </c>
      <c r="D50" s="10">
        <v>14516</v>
      </c>
      <c r="E50" s="10">
        <v>7419</v>
      </c>
      <c r="F50" s="10">
        <v>253752</v>
      </c>
      <c r="G50" s="10">
        <v>7190</v>
      </c>
      <c r="H50" s="10">
        <v>298</v>
      </c>
      <c r="I50" s="10">
        <v>4853</v>
      </c>
      <c r="J50" s="10">
        <v>1301</v>
      </c>
    </row>
    <row r="51" spans="1:10" x14ac:dyDescent="0.3">
      <c r="A51" s="9" t="s">
        <v>65</v>
      </c>
      <c r="B51" s="10">
        <v>57278</v>
      </c>
      <c r="C51" s="1">
        <f t="shared" si="0"/>
        <v>25046</v>
      </c>
      <c r="D51" s="10">
        <v>12315</v>
      </c>
      <c r="E51" s="10">
        <v>4791</v>
      </c>
      <c r="F51" s="10">
        <v>7580</v>
      </c>
      <c r="G51" s="10">
        <v>0</v>
      </c>
      <c r="H51" s="10">
        <v>23</v>
      </c>
      <c r="I51" s="10">
        <v>175</v>
      </c>
      <c r="J51" s="10">
        <v>162</v>
      </c>
    </row>
    <row r="52" spans="1:10" x14ac:dyDescent="0.3">
      <c r="A52" s="9" t="s">
        <v>79</v>
      </c>
      <c r="B52" s="10">
        <v>12774</v>
      </c>
      <c r="C52" s="1">
        <f t="shared" si="0"/>
        <v>8931</v>
      </c>
      <c r="D52" s="10">
        <v>4547</v>
      </c>
      <c r="E52" s="10">
        <v>1296</v>
      </c>
      <c r="F52" s="10">
        <v>632</v>
      </c>
      <c r="G52" s="10">
        <v>0</v>
      </c>
      <c r="H52" s="10">
        <v>2</v>
      </c>
      <c r="I52" s="10">
        <v>2296</v>
      </c>
      <c r="J52" s="10">
        <v>158</v>
      </c>
    </row>
    <row r="53" spans="1:10" x14ac:dyDescent="0.3">
      <c r="A53" s="9" t="s">
        <v>66</v>
      </c>
      <c r="B53" s="10">
        <v>26671</v>
      </c>
      <c r="C53" s="1">
        <f t="shared" si="0"/>
        <v>12336</v>
      </c>
      <c r="D53" s="10">
        <v>7732</v>
      </c>
      <c r="E53" s="10">
        <v>1974</v>
      </c>
      <c r="F53" s="10">
        <v>332</v>
      </c>
      <c r="G53" s="10">
        <v>1</v>
      </c>
      <c r="H53" s="10">
        <v>29</v>
      </c>
      <c r="I53" s="10">
        <v>2163</v>
      </c>
      <c r="J53" s="10">
        <v>105</v>
      </c>
    </row>
    <row r="54" spans="1:10" x14ac:dyDescent="0.3">
      <c r="A54" s="9" t="s">
        <v>110</v>
      </c>
      <c r="B54" s="10">
        <v>21185</v>
      </c>
      <c r="C54" s="1">
        <f t="shared" si="0"/>
        <v>11966</v>
      </c>
      <c r="D54" s="10">
        <v>6963</v>
      </c>
      <c r="E54" s="10">
        <v>1013</v>
      </c>
      <c r="F54" s="10">
        <v>1472</v>
      </c>
      <c r="G54" s="10">
        <v>80</v>
      </c>
      <c r="H54" s="10">
        <v>4</v>
      </c>
      <c r="I54" s="10">
        <v>2338</v>
      </c>
      <c r="J54" s="10">
        <v>96</v>
      </c>
    </row>
    <row r="55" spans="1:10" x14ac:dyDescent="0.3">
      <c r="A55" s="9" t="s">
        <v>72</v>
      </c>
      <c r="B55" s="10">
        <v>44236</v>
      </c>
      <c r="C55" s="1">
        <f t="shared" si="0"/>
        <v>26382</v>
      </c>
      <c r="D55" s="10">
        <v>14474</v>
      </c>
      <c r="E55" s="10">
        <v>3605</v>
      </c>
      <c r="F55" s="10">
        <v>4185</v>
      </c>
      <c r="G55" s="10">
        <v>65</v>
      </c>
      <c r="H55" s="10">
        <v>7</v>
      </c>
      <c r="I55" s="10">
        <v>3932</v>
      </c>
      <c r="J55" s="10">
        <v>114</v>
      </c>
    </row>
    <row r="56" spans="1:10" x14ac:dyDescent="0.3">
      <c r="A56" s="9" t="s">
        <v>49</v>
      </c>
      <c r="B56" s="10">
        <v>53512</v>
      </c>
      <c r="C56" s="1">
        <f t="shared" ref="C56:C100" si="1">SUM(D56:J56)</f>
        <v>26260</v>
      </c>
      <c r="D56" s="10">
        <v>6171</v>
      </c>
      <c r="E56" s="10">
        <v>4804</v>
      </c>
      <c r="F56" s="10">
        <v>13763</v>
      </c>
      <c r="G56" s="10">
        <v>1372</v>
      </c>
      <c r="H56" s="10">
        <v>26</v>
      </c>
      <c r="I56" s="10">
        <v>53</v>
      </c>
      <c r="J56" s="10">
        <v>71</v>
      </c>
    </row>
    <row r="57" spans="1:10" x14ac:dyDescent="0.3">
      <c r="A57" s="9" t="s">
        <v>119</v>
      </c>
      <c r="B57" s="10">
        <v>1838</v>
      </c>
      <c r="C57" s="1">
        <f t="shared" si="1"/>
        <v>1953</v>
      </c>
      <c r="D57" s="10">
        <v>820</v>
      </c>
      <c r="E57" s="10">
        <v>118</v>
      </c>
      <c r="F57" s="10">
        <v>32</v>
      </c>
      <c r="G57" s="10">
        <v>0</v>
      </c>
      <c r="H57" s="10">
        <v>0</v>
      </c>
      <c r="I57" s="10">
        <v>976</v>
      </c>
      <c r="J57" s="10">
        <v>7</v>
      </c>
    </row>
    <row r="58" spans="1:10" x14ac:dyDescent="0.3">
      <c r="A58" s="9" t="s">
        <v>120</v>
      </c>
      <c r="B58" s="10">
        <v>42053</v>
      </c>
      <c r="C58" s="1">
        <f t="shared" si="1"/>
        <v>22146</v>
      </c>
      <c r="D58" s="10">
        <v>12843</v>
      </c>
      <c r="E58" s="10">
        <v>2350</v>
      </c>
      <c r="F58" s="10">
        <v>3628</v>
      </c>
      <c r="G58" s="10">
        <v>108</v>
      </c>
      <c r="H58" s="10">
        <v>27</v>
      </c>
      <c r="I58" s="10">
        <v>3075</v>
      </c>
      <c r="J58" s="10">
        <v>115</v>
      </c>
    </row>
    <row r="59" spans="1:10" x14ac:dyDescent="0.3">
      <c r="A59" s="9" t="s">
        <v>80</v>
      </c>
      <c r="B59" s="10">
        <v>37492</v>
      </c>
      <c r="C59" s="1">
        <f t="shared" si="1"/>
        <v>18299</v>
      </c>
      <c r="D59" s="10">
        <v>11041</v>
      </c>
      <c r="E59" s="10">
        <v>3187</v>
      </c>
      <c r="F59" s="10">
        <v>2519</v>
      </c>
      <c r="G59" s="10">
        <v>41</v>
      </c>
      <c r="H59" s="10">
        <v>13</v>
      </c>
      <c r="I59" s="10">
        <v>1446</v>
      </c>
      <c r="J59" s="10">
        <v>52</v>
      </c>
    </row>
    <row r="60" spans="1:10" x14ac:dyDescent="0.3">
      <c r="A60" s="9" t="s">
        <v>121</v>
      </c>
      <c r="B60" s="10">
        <v>21134</v>
      </c>
      <c r="C60" s="1">
        <f t="shared" si="1"/>
        <v>10517</v>
      </c>
      <c r="D60" s="10">
        <v>7076</v>
      </c>
      <c r="E60" s="10">
        <v>1390</v>
      </c>
      <c r="F60" s="10">
        <v>1463</v>
      </c>
      <c r="G60" s="10">
        <v>7</v>
      </c>
      <c r="H60" s="10">
        <v>30</v>
      </c>
      <c r="I60" s="10">
        <v>523</v>
      </c>
      <c r="J60" s="10">
        <v>28</v>
      </c>
    </row>
    <row r="61" spans="1:10" x14ac:dyDescent="0.3">
      <c r="A61" s="9" t="s">
        <v>99</v>
      </c>
      <c r="B61" s="10">
        <v>37787</v>
      </c>
      <c r="C61" s="1">
        <f t="shared" si="1"/>
        <v>22717</v>
      </c>
      <c r="D61" s="10">
        <v>11427</v>
      </c>
      <c r="E61" s="10">
        <v>2668</v>
      </c>
      <c r="F61" s="10">
        <v>3105</v>
      </c>
      <c r="G61" s="10">
        <v>107</v>
      </c>
      <c r="H61" s="10">
        <v>29</v>
      </c>
      <c r="I61" s="10">
        <v>5229</v>
      </c>
      <c r="J61" s="10">
        <v>152</v>
      </c>
    </row>
    <row r="62" spans="1:10" x14ac:dyDescent="0.3">
      <c r="A62" s="9" t="s">
        <v>81</v>
      </c>
      <c r="B62" s="10">
        <v>29111</v>
      </c>
      <c r="C62" s="1">
        <f t="shared" si="1"/>
        <v>16002</v>
      </c>
      <c r="D62" s="10">
        <v>9503</v>
      </c>
      <c r="E62" s="10">
        <v>2148</v>
      </c>
      <c r="F62" s="10">
        <v>936</v>
      </c>
      <c r="G62" s="10">
        <v>7</v>
      </c>
      <c r="H62" s="10">
        <v>9</v>
      </c>
      <c r="I62" s="10">
        <v>3299</v>
      </c>
      <c r="J62" s="10">
        <v>100</v>
      </c>
    </row>
    <row r="63" spans="1:10" x14ac:dyDescent="0.3">
      <c r="A63" s="9" t="s">
        <v>82</v>
      </c>
      <c r="B63" s="10">
        <v>31288</v>
      </c>
      <c r="C63" s="1">
        <f t="shared" si="1"/>
        <v>15344</v>
      </c>
      <c r="D63" s="10">
        <v>8111</v>
      </c>
      <c r="E63" s="10">
        <v>2901</v>
      </c>
      <c r="F63" s="10">
        <v>3387</v>
      </c>
      <c r="G63" s="10">
        <v>51</v>
      </c>
      <c r="H63" s="10">
        <v>6</v>
      </c>
      <c r="I63" s="10">
        <v>808</v>
      </c>
      <c r="J63" s="10">
        <v>80</v>
      </c>
    </row>
    <row r="64" spans="1:10" x14ac:dyDescent="0.3">
      <c r="A64" s="9" t="s">
        <v>26</v>
      </c>
      <c r="B64" s="10">
        <v>80975</v>
      </c>
      <c r="C64" s="1">
        <f t="shared" si="1"/>
        <v>40140</v>
      </c>
      <c r="D64" s="10">
        <v>20067</v>
      </c>
      <c r="E64" s="10">
        <v>6991</v>
      </c>
      <c r="F64" s="10">
        <v>10276</v>
      </c>
      <c r="G64" s="10">
        <v>3</v>
      </c>
      <c r="H64" s="10">
        <v>27</v>
      </c>
      <c r="I64" s="10">
        <v>2617</v>
      </c>
      <c r="J64" s="10">
        <v>159</v>
      </c>
    </row>
    <row r="65" spans="1:10" x14ac:dyDescent="0.3">
      <c r="A65" s="9" t="s">
        <v>100</v>
      </c>
      <c r="B65" s="10">
        <v>21623</v>
      </c>
      <c r="C65" s="1">
        <f t="shared" si="1"/>
        <v>11482</v>
      </c>
      <c r="D65" s="10">
        <v>5701</v>
      </c>
      <c r="E65" s="10">
        <v>1437</v>
      </c>
      <c r="F65" s="10">
        <v>2047</v>
      </c>
      <c r="G65" s="10">
        <v>3</v>
      </c>
      <c r="H65" s="10">
        <v>5</v>
      </c>
      <c r="I65" s="10">
        <v>2183</v>
      </c>
      <c r="J65" s="10">
        <v>106</v>
      </c>
    </row>
    <row r="66" spans="1:10" x14ac:dyDescent="0.3">
      <c r="A66" s="9" t="s">
        <v>83</v>
      </c>
      <c r="B66" s="10">
        <v>192630</v>
      </c>
      <c r="C66" s="1">
        <f t="shared" si="1"/>
        <v>93992</v>
      </c>
      <c r="D66" s="10">
        <v>30469</v>
      </c>
      <c r="E66" s="10">
        <v>21141</v>
      </c>
      <c r="F66" s="10">
        <v>38605</v>
      </c>
      <c r="G66" s="10">
        <v>2193</v>
      </c>
      <c r="H66" s="10">
        <v>1366</v>
      </c>
      <c r="I66" s="10">
        <v>33</v>
      </c>
      <c r="J66" s="10">
        <v>185</v>
      </c>
    </row>
    <row r="67" spans="1:10" x14ac:dyDescent="0.3">
      <c r="A67" s="9" t="s">
        <v>73</v>
      </c>
      <c r="B67" s="10">
        <v>32233</v>
      </c>
      <c r="C67" s="1">
        <f t="shared" si="1"/>
        <v>36931</v>
      </c>
      <c r="D67" s="10">
        <v>9548</v>
      </c>
      <c r="E67" s="10">
        <v>2390</v>
      </c>
      <c r="F67" s="10">
        <v>1706</v>
      </c>
      <c r="G67" s="10">
        <v>0</v>
      </c>
      <c r="H67" s="10">
        <v>20</v>
      </c>
      <c r="I67" s="10">
        <v>23121</v>
      </c>
      <c r="J67" s="10">
        <v>146</v>
      </c>
    </row>
    <row r="68" spans="1:10" x14ac:dyDescent="0.3">
      <c r="A68" s="9" t="s">
        <v>101</v>
      </c>
      <c r="B68" s="10">
        <v>95579</v>
      </c>
      <c r="C68" s="1">
        <f t="shared" si="1"/>
        <v>45878</v>
      </c>
      <c r="D68" s="10">
        <v>22095</v>
      </c>
      <c r="E68" s="10">
        <v>4675</v>
      </c>
      <c r="F68" s="10">
        <v>18439</v>
      </c>
      <c r="G68" s="10">
        <v>178</v>
      </c>
      <c r="H68" s="10">
        <v>10</v>
      </c>
      <c r="I68" s="10">
        <v>147</v>
      </c>
      <c r="J68" s="10">
        <v>334</v>
      </c>
    </row>
    <row r="69" spans="1:10" x14ac:dyDescent="0.3">
      <c r="A69" s="9" t="s">
        <v>122</v>
      </c>
      <c r="B69" s="10">
        <v>28823</v>
      </c>
      <c r="C69" s="1">
        <f t="shared" si="1"/>
        <v>12240</v>
      </c>
      <c r="D69" s="10">
        <v>9371</v>
      </c>
      <c r="E69" s="10">
        <v>1634</v>
      </c>
      <c r="F69" s="10">
        <v>1019</v>
      </c>
      <c r="G69" s="10">
        <v>1</v>
      </c>
      <c r="H69" s="10">
        <v>11</v>
      </c>
      <c r="I69" s="10">
        <v>63</v>
      </c>
      <c r="J69" s="10">
        <v>141</v>
      </c>
    </row>
    <row r="70" spans="1:10" x14ac:dyDescent="0.3">
      <c r="A70" s="9" t="s">
        <v>111</v>
      </c>
      <c r="B70" s="10">
        <v>57285</v>
      </c>
      <c r="C70" s="1">
        <f t="shared" si="1"/>
        <v>34563</v>
      </c>
      <c r="D70" s="10">
        <v>17715</v>
      </c>
      <c r="E70" s="10">
        <v>4070</v>
      </c>
      <c r="F70" s="10">
        <v>2764</v>
      </c>
      <c r="G70" s="10">
        <v>62</v>
      </c>
      <c r="H70" s="10">
        <v>15</v>
      </c>
      <c r="I70" s="10">
        <v>9637</v>
      </c>
      <c r="J70" s="10">
        <v>300</v>
      </c>
    </row>
    <row r="71" spans="1:10" x14ac:dyDescent="0.3">
      <c r="A71" s="9" t="s">
        <v>27</v>
      </c>
      <c r="B71" s="10">
        <v>33155</v>
      </c>
      <c r="C71" s="1">
        <f t="shared" si="1"/>
        <v>14886</v>
      </c>
      <c r="D71" s="10">
        <v>7393</v>
      </c>
      <c r="E71" s="10">
        <v>1871</v>
      </c>
      <c r="F71" s="10">
        <v>5383</v>
      </c>
      <c r="G71" s="10">
        <v>26</v>
      </c>
      <c r="H71" s="10">
        <v>15</v>
      </c>
      <c r="I71" s="10">
        <v>92</v>
      </c>
      <c r="J71" s="10">
        <v>106</v>
      </c>
    </row>
    <row r="72" spans="1:10" x14ac:dyDescent="0.3">
      <c r="A72" s="9" t="s">
        <v>67</v>
      </c>
      <c r="B72" s="10">
        <v>83237</v>
      </c>
      <c r="C72" s="1">
        <f t="shared" si="1"/>
        <v>38298</v>
      </c>
      <c r="D72" s="10">
        <v>15716</v>
      </c>
      <c r="E72" s="10">
        <v>6412</v>
      </c>
      <c r="F72" s="10">
        <v>13474</v>
      </c>
      <c r="G72" s="10">
        <v>1981</v>
      </c>
      <c r="H72" s="10">
        <v>6</v>
      </c>
      <c r="I72" s="10">
        <v>529</v>
      </c>
      <c r="J72" s="10">
        <v>180</v>
      </c>
    </row>
    <row r="73" spans="1:10" x14ac:dyDescent="0.3">
      <c r="A73" s="9" t="s">
        <v>23</v>
      </c>
      <c r="B73" s="10">
        <v>54646</v>
      </c>
      <c r="C73" s="1">
        <f t="shared" si="1"/>
        <v>24619</v>
      </c>
      <c r="D73" s="10">
        <v>10448</v>
      </c>
      <c r="E73" s="10">
        <v>3926</v>
      </c>
      <c r="F73" s="10">
        <v>9064</v>
      </c>
      <c r="G73" s="10">
        <v>548</v>
      </c>
      <c r="H73" s="10">
        <v>26</v>
      </c>
      <c r="I73" s="10">
        <v>461</v>
      </c>
      <c r="J73" s="10">
        <v>146</v>
      </c>
    </row>
    <row r="74" spans="1:10" x14ac:dyDescent="0.3">
      <c r="A74" s="9" t="s">
        <v>50</v>
      </c>
      <c r="B74" s="10">
        <v>37109</v>
      </c>
      <c r="C74" s="1">
        <f t="shared" si="1"/>
        <v>17831</v>
      </c>
      <c r="D74" s="10">
        <v>3985</v>
      </c>
      <c r="E74" s="10">
        <v>3749</v>
      </c>
      <c r="F74" s="10">
        <v>10058</v>
      </c>
      <c r="G74" s="10">
        <v>11</v>
      </c>
      <c r="H74" s="10">
        <v>4</v>
      </c>
      <c r="I74" s="10">
        <v>1</v>
      </c>
      <c r="J74" s="10">
        <v>23</v>
      </c>
    </row>
    <row r="75" spans="1:10" x14ac:dyDescent="0.3">
      <c r="A75" s="9" t="s">
        <v>102</v>
      </c>
      <c r="B75" s="10">
        <v>3773</v>
      </c>
      <c r="C75" s="1">
        <f t="shared" si="1"/>
        <v>2841</v>
      </c>
      <c r="D75" s="10">
        <v>1539</v>
      </c>
      <c r="E75" s="10">
        <v>234</v>
      </c>
      <c r="F75" s="10">
        <v>81</v>
      </c>
      <c r="G75" s="10">
        <v>2</v>
      </c>
      <c r="H75" s="10">
        <v>7</v>
      </c>
      <c r="I75" s="10">
        <v>919</v>
      </c>
      <c r="J75" s="10">
        <v>59</v>
      </c>
    </row>
    <row r="76" spans="1:10" x14ac:dyDescent="0.3">
      <c r="A76" s="9" t="s">
        <v>103</v>
      </c>
      <c r="B76" s="10">
        <v>88863</v>
      </c>
      <c r="C76" s="1">
        <f t="shared" si="1"/>
        <v>40190</v>
      </c>
      <c r="D76" s="10">
        <v>23000</v>
      </c>
      <c r="E76" s="10">
        <v>5427</v>
      </c>
      <c r="F76" s="10">
        <v>10152</v>
      </c>
      <c r="G76" s="10">
        <v>85</v>
      </c>
      <c r="H76" s="10">
        <v>32</v>
      </c>
      <c r="I76" s="10">
        <v>1346</v>
      </c>
      <c r="J76" s="10">
        <v>148</v>
      </c>
    </row>
    <row r="77" spans="1:10" x14ac:dyDescent="0.3">
      <c r="A77" s="9" t="s">
        <v>104</v>
      </c>
      <c r="B77" s="10">
        <v>58008</v>
      </c>
      <c r="C77" s="1">
        <f t="shared" si="1"/>
        <v>24068</v>
      </c>
      <c r="D77" s="10">
        <v>14746</v>
      </c>
      <c r="E77" s="10">
        <v>4509</v>
      </c>
      <c r="F77" s="10">
        <v>4393</v>
      </c>
      <c r="G77" s="10">
        <v>10</v>
      </c>
      <c r="H77" s="10">
        <v>57</v>
      </c>
      <c r="I77" s="10">
        <v>286</v>
      </c>
      <c r="J77" s="10">
        <v>67</v>
      </c>
    </row>
    <row r="78" spans="1:10" x14ac:dyDescent="0.3">
      <c r="A78" s="9" t="s">
        <v>112</v>
      </c>
      <c r="B78" s="10">
        <v>47200</v>
      </c>
      <c r="C78" s="1">
        <f t="shared" si="1"/>
        <v>25329</v>
      </c>
      <c r="D78" s="10">
        <v>14261</v>
      </c>
      <c r="E78" s="10">
        <v>2379</v>
      </c>
      <c r="F78" s="10">
        <v>5263</v>
      </c>
      <c r="G78" s="10">
        <v>0</v>
      </c>
      <c r="H78" s="10">
        <v>4</v>
      </c>
      <c r="I78" s="10">
        <v>3379</v>
      </c>
      <c r="J78" s="10">
        <v>43</v>
      </c>
    </row>
    <row r="79" spans="1:10" x14ac:dyDescent="0.3">
      <c r="A79" s="9" t="s">
        <v>28</v>
      </c>
      <c r="B79" s="10">
        <v>76646</v>
      </c>
      <c r="C79" s="1">
        <f t="shared" si="1"/>
        <v>40575</v>
      </c>
      <c r="D79" s="10">
        <v>16145</v>
      </c>
      <c r="E79" s="10">
        <v>5987</v>
      </c>
      <c r="F79" s="10">
        <v>13754</v>
      </c>
      <c r="G79" s="10">
        <v>26</v>
      </c>
      <c r="H79" s="10">
        <v>16</v>
      </c>
      <c r="I79" s="10">
        <v>4524</v>
      </c>
      <c r="J79" s="10">
        <v>123</v>
      </c>
    </row>
    <row r="80" spans="1:10" x14ac:dyDescent="0.3">
      <c r="A80" s="9" t="s">
        <v>68</v>
      </c>
      <c r="B80" s="10">
        <v>21051</v>
      </c>
      <c r="C80" s="1">
        <f t="shared" si="1"/>
        <v>8843</v>
      </c>
      <c r="D80" s="10">
        <v>4856</v>
      </c>
      <c r="E80" s="10">
        <v>1762</v>
      </c>
      <c r="F80" s="10">
        <v>2122</v>
      </c>
      <c r="G80" s="10">
        <v>0</v>
      </c>
      <c r="H80" s="10">
        <v>0</v>
      </c>
      <c r="I80" s="10">
        <v>67</v>
      </c>
      <c r="J80" s="10">
        <v>36</v>
      </c>
    </row>
    <row r="81" spans="1:10" x14ac:dyDescent="0.3">
      <c r="A81" s="9" t="s">
        <v>74</v>
      </c>
      <c r="B81" s="10">
        <v>29184</v>
      </c>
      <c r="C81" s="1">
        <f t="shared" si="1"/>
        <v>13232</v>
      </c>
      <c r="D81" s="10">
        <v>8300</v>
      </c>
      <c r="E81" s="10">
        <v>2523</v>
      </c>
      <c r="F81" s="10">
        <v>1992</v>
      </c>
      <c r="G81" s="10">
        <v>112</v>
      </c>
      <c r="H81" s="10">
        <v>15</v>
      </c>
      <c r="I81" s="10">
        <v>168</v>
      </c>
      <c r="J81" s="10">
        <v>122</v>
      </c>
    </row>
    <row r="82" spans="1:10" x14ac:dyDescent="0.3">
      <c r="A82" s="9" t="s">
        <v>75</v>
      </c>
      <c r="B82" s="10">
        <v>21596</v>
      </c>
      <c r="C82" s="1">
        <f t="shared" si="1"/>
        <v>10574</v>
      </c>
      <c r="D82" s="10">
        <v>6617</v>
      </c>
      <c r="E82" s="10">
        <v>1687</v>
      </c>
      <c r="F82" s="10">
        <v>586</v>
      </c>
      <c r="G82" s="10">
        <v>2</v>
      </c>
      <c r="H82" s="10">
        <v>2</v>
      </c>
      <c r="I82" s="10">
        <v>1571</v>
      </c>
      <c r="J82" s="10">
        <v>109</v>
      </c>
    </row>
    <row r="83" spans="1:10" x14ac:dyDescent="0.3">
      <c r="A83" s="9" t="s">
        <v>113</v>
      </c>
      <c r="B83" s="10">
        <v>21807</v>
      </c>
      <c r="C83" s="1">
        <f t="shared" si="1"/>
        <v>11293</v>
      </c>
      <c r="D83" s="10">
        <v>6456</v>
      </c>
      <c r="E83" s="10">
        <v>1130</v>
      </c>
      <c r="F83" s="10">
        <v>2383</v>
      </c>
      <c r="G83" s="10">
        <v>3</v>
      </c>
      <c r="H83" s="10">
        <v>3</v>
      </c>
      <c r="I83" s="10">
        <v>1278</v>
      </c>
      <c r="J83" s="10">
        <v>40</v>
      </c>
    </row>
    <row r="84" spans="1:10" x14ac:dyDescent="0.3">
      <c r="A84" s="9" t="s">
        <v>84</v>
      </c>
      <c r="B84" s="10">
        <v>58047</v>
      </c>
      <c r="C84" s="1">
        <f t="shared" si="1"/>
        <v>28350</v>
      </c>
      <c r="D84" s="10">
        <v>15294</v>
      </c>
      <c r="E84" s="10">
        <v>4901</v>
      </c>
      <c r="F84" s="10">
        <v>6439</v>
      </c>
      <c r="G84" s="10">
        <v>623</v>
      </c>
      <c r="H84" s="10">
        <v>50</v>
      </c>
      <c r="I84" s="10">
        <v>781</v>
      </c>
      <c r="J84" s="10">
        <v>262</v>
      </c>
    </row>
    <row r="85" spans="1:10" x14ac:dyDescent="0.3">
      <c r="A85" s="9" t="s">
        <v>105</v>
      </c>
      <c r="B85" s="10">
        <v>41703</v>
      </c>
      <c r="C85" s="1">
        <f t="shared" si="1"/>
        <v>27517</v>
      </c>
      <c r="D85" s="10">
        <v>12609</v>
      </c>
      <c r="E85" s="10">
        <v>2707</v>
      </c>
      <c r="F85" s="10">
        <v>2031</v>
      </c>
      <c r="G85" s="10">
        <v>15</v>
      </c>
      <c r="H85" s="10">
        <v>41</v>
      </c>
      <c r="I85" s="10">
        <v>9943</v>
      </c>
      <c r="J85" s="10">
        <v>171</v>
      </c>
    </row>
    <row r="86" spans="1:10" x14ac:dyDescent="0.3">
      <c r="A86" s="9" t="s">
        <v>92</v>
      </c>
      <c r="B86" s="10">
        <v>75625</v>
      </c>
      <c r="C86" s="1">
        <f t="shared" si="1"/>
        <v>38510</v>
      </c>
      <c r="D86" s="10">
        <v>19577</v>
      </c>
      <c r="E86" s="10">
        <v>5904</v>
      </c>
      <c r="F86" s="10">
        <v>9280</v>
      </c>
      <c r="G86" s="10">
        <v>854</v>
      </c>
      <c r="H86" s="10">
        <v>12</v>
      </c>
      <c r="I86" s="10">
        <v>2832</v>
      </c>
      <c r="J86" s="10">
        <v>51</v>
      </c>
    </row>
    <row r="87" spans="1:10" x14ac:dyDescent="0.3">
      <c r="A87" s="9" t="s">
        <v>123</v>
      </c>
      <c r="B87" s="10">
        <v>44385</v>
      </c>
      <c r="C87" s="1">
        <f t="shared" si="1"/>
        <v>24155</v>
      </c>
      <c r="D87" s="10">
        <v>14503</v>
      </c>
      <c r="E87" s="10">
        <v>2516</v>
      </c>
      <c r="F87" s="10">
        <v>3154</v>
      </c>
      <c r="G87" s="10">
        <v>0</v>
      </c>
      <c r="H87" s="10">
        <v>4</v>
      </c>
      <c r="I87" s="10">
        <v>3825</v>
      </c>
      <c r="J87" s="10">
        <v>153</v>
      </c>
    </row>
    <row r="88" spans="1:10" x14ac:dyDescent="0.3">
      <c r="A88" s="9" t="s">
        <v>93</v>
      </c>
      <c r="B88" s="10">
        <v>38593</v>
      </c>
      <c r="C88" s="1">
        <f t="shared" si="1"/>
        <v>20062</v>
      </c>
      <c r="D88" s="10">
        <v>12626</v>
      </c>
      <c r="E88" s="10">
        <v>2614</v>
      </c>
      <c r="F88" s="10">
        <v>2322</v>
      </c>
      <c r="G88" s="10">
        <v>115</v>
      </c>
      <c r="H88" s="10">
        <v>63</v>
      </c>
      <c r="I88" s="10">
        <v>2121</v>
      </c>
      <c r="J88" s="10">
        <v>201</v>
      </c>
    </row>
    <row r="89" spans="1:10" x14ac:dyDescent="0.3">
      <c r="A89" s="9" t="s">
        <v>38</v>
      </c>
      <c r="B89" s="10">
        <v>41251</v>
      </c>
      <c r="C89" s="1">
        <f t="shared" si="1"/>
        <v>20134</v>
      </c>
      <c r="D89" s="10">
        <v>6956</v>
      </c>
      <c r="E89" s="10">
        <v>1651</v>
      </c>
      <c r="F89" s="10">
        <v>9841</v>
      </c>
      <c r="G89" s="10">
        <v>13</v>
      </c>
      <c r="H89" s="10">
        <v>31</v>
      </c>
      <c r="I89" s="10">
        <v>1610</v>
      </c>
      <c r="J89" s="10">
        <v>32</v>
      </c>
    </row>
    <row r="90" spans="1:10" x14ac:dyDescent="0.3">
      <c r="A90" s="9" t="s">
        <v>51</v>
      </c>
      <c r="B90" s="10">
        <v>14739</v>
      </c>
      <c r="C90" s="1">
        <f t="shared" si="1"/>
        <v>6198</v>
      </c>
      <c r="D90" s="10">
        <v>2038</v>
      </c>
      <c r="E90" s="10">
        <v>1594</v>
      </c>
      <c r="F90" s="10">
        <v>2452</v>
      </c>
      <c r="G90" s="10">
        <v>0</v>
      </c>
      <c r="H90" s="10">
        <v>29</v>
      </c>
      <c r="I90" s="10">
        <v>12</v>
      </c>
      <c r="J90" s="10">
        <v>73</v>
      </c>
    </row>
    <row r="91" spans="1:10" x14ac:dyDescent="0.3">
      <c r="A91" s="9" t="s">
        <v>94</v>
      </c>
      <c r="B91" s="10">
        <v>49774</v>
      </c>
      <c r="C91" s="1">
        <f t="shared" si="1"/>
        <v>30289</v>
      </c>
      <c r="D91" s="10">
        <v>15512</v>
      </c>
      <c r="E91" s="10">
        <v>3199</v>
      </c>
      <c r="F91" s="10">
        <v>2908</v>
      </c>
      <c r="G91" s="10">
        <v>6</v>
      </c>
      <c r="H91" s="10">
        <v>7</v>
      </c>
      <c r="I91" s="10">
        <v>8433</v>
      </c>
      <c r="J91" s="10">
        <v>224</v>
      </c>
    </row>
    <row r="92" spans="1:10" x14ac:dyDescent="0.3">
      <c r="A92" s="9" t="s">
        <v>95</v>
      </c>
      <c r="B92" s="10">
        <v>42563</v>
      </c>
      <c r="C92" s="1">
        <f t="shared" si="1"/>
        <v>18602</v>
      </c>
      <c r="D92" s="10">
        <v>13146</v>
      </c>
      <c r="E92" s="10">
        <v>3414</v>
      </c>
      <c r="F92" s="10">
        <v>1780</v>
      </c>
      <c r="G92" s="10">
        <v>14</v>
      </c>
      <c r="H92" s="10">
        <v>14</v>
      </c>
      <c r="I92" s="10">
        <v>114</v>
      </c>
      <c r="J92" s="10">
        <v>120</v>
      </c>
    </row>
    <row r="93" spans="1:10" x14ac:dyDescent="0.3">
      <c r="A93" s="9" t="s">
        <v>3</v>
      </c>
      <c r="B93" s="10">
        <v>107847</v>
      </c>
      <c r="C93" s="1">
        <f t="shared" si="1"/>
        <v>49828</v>
      </c>
      <c r="D93" s="10">
        <v>26905</v>
      </c>
      <c r="E93" s="10">
        <v>5573</v>
      </c>
      <c r="F93" s="10">
        <v>15416</v>
      </c>
      <c r="G93" s="10">
        <v>178</v>
      </c>
      <c r="H93" s="10">
        <v>109</v>
      </c>
      <c r="I93" s="10">
        <v>1373</v>
      </c>
      <c r="J93" s="10">
        <v>274</v>
      </c>
    </row>
    <row r="94" spans="1:10" x14ac:dyDescent="0.3">
      <c r="A94" s="9" t="s">
        <v>124</v>
      </c>
      <c r="B94" s="10">
        <v>37524</v>
      </c>
      <c r="C94" s="1">
        <f t="shared" si="1"/>
        <v>20001</v>
      </c>
      <c r="D94" s="10">
        <v>12129</v>
      </c>
      <c r="E94" s="10">
        <v>2206</v>
      </c>
      <c r="F94" s="10">
        <v>2694</v>
      </c>
      <c r="G94" s="10">
        <v>18</v>
      </c>
      <c r="H94" s="10">
        <v>9</v>
      </c>
      <c r="I94" s="10">
        <v>2878</v>
      </c>
      <c r="J94" s="10">
        <v>67</v>
      </c>
    </row>
    <row r="95" spans="1:10" x14ac:dyDescent="0.3">
      <c r="A95" s="9" t="s">
        <v>114</v>
      </c>
      <c r="B95" s="10">
        <v>93811</v>
      </c>
      <c r="C95" s="1">
        <f t="shared" si="1"/>
        <v>43018</v>
      </c>
      <c r="D95" s="10">
        <v>26392</v>
      </c>
      <c r="E95" s="10">
        <v>5493</v>
      </c>
      <c r="F95" s="10">
        <v>9665</v>
      </c>
      <c r="G95" s="10">
        <v>378</v>
      </c>
      <c r="H95" s="10">
        <v>54</v>
      </c>
      <c r="I95" s="10">
        <v>670</v>
      </c>
      <c r="J95" s="10">
        <v>366</v>
      </c>
    </row>
    <row r="96" spans="1:10" x14ac:dyDescent="0.3">
      <c r="A96" s="9" t="s">
        <v>29</v>
      </c>
      <c r="B96" s="10">
        <v>45290</v>
      </c>
      <c r="C96" s="1">
        <f t="shared" si="1"/>
        <v>26086</v>
      </c>
      <c r="D96" s="10">
        <v>13626</v>
      </c>
      <c r="E96" s="10">
        <v>2666</v>
      </c>
      <c r="F96" s="10">
        <v>4972</v>
      </c>
      <c r="G96" s="10">
        <v>66</v>
      </c>
      <c r="H96" s="10">
        <v>131</v>
      </c>
      <c r="I96" s="10">
        <v>4510</v>
      </c>
      <c r="J96" s="10">
        <v>115</v>
      </c>
    </row>
    <row r="97" spans="1:10" x14ac:dyDescent="0.3">
      <c r="A97" s="9" t="s">
        <v>85</v>
      </c>
      <c r="B97" s="10">
        <v>6511</v>
      </c>
      <c r="C97" s="1">
        <f t="shared" si="1"/>
        <v>3896</v>
      </c>
      <c r="D97" s="10">
        <v>2591</v>
      </c>
      <c r="E97" s="10">
        <v>543</v>
      </c>
      <c r="F97" s="10">
        <v>278</v>
      </c>
      <c r="G97" s="10">
        <v>78</v>
      </c>
      <c r="H97" s="10">
        <v>0</v>
      </c>
      <c r="I97" s="10">
        <v>366</v>
      </c>
      <c r="J97" s="10">
        <v>40</v>
      </c>
    </row>
    <row r="98" spans="1:10" x14ac:dyDescent="0.3">
      <c r="A98" s="9" t="s">
        <v>24</v>
      </c>
      <c r="B98" s="10">
        <v>58983</v>
      </c>
      <c r="C98" s="1">
        <f t="shared" si="1"/>
        <v>28137</v>
      </c>
      <c r="D98" s="10">
        <v>17158</v>
      </c>
      <c r="E98" s="10">
        <v>4287</v>
      </c>
      <c r="F98" s="10">
        <v>5412</v>
      </c>
      <c r="G98" s="10">
        <v>161</v>
      </c>
      <c r="H98" s="10">
        <v>13</v>
      </c>
      <c r="I98" s="10">
        <v>863</v>
      </c>
      <c r="J98" s="10">
        <v>243</v>
      </c>
    </row>
    <row r="99" spans="1:10" x14ac:dyDescent="0.3">
      <c r="A99" s="9" t="s">
        <v>125</v>
      </c>
      <c r="B99" s="10">
        <v>201861</v>
      </c>
      <c r="C99" s="1">
        <f t="shared" si="1"/>
        <v>104444</v>
      </c>
      <c r="D99" s="10">
        <v>37160</v>
      </c>
      <c r="E99" s="10">
        <v>13979</v>
      </c>
      <c r="F99" s="10">
        <v>44483</v>
      </c>
      <c r="G99" s="10">
        <v>1360</v>
      </c>
      <c r="H99" s="10">
        <v>275</v>
      </c>
      <c r="I99" s="10">
        <v>5872</v>
      </c>
      <c r="J99" s="10">
        <v>1315</v>
      </c>
    </row>
    <row r="100" spans="1:10" x14ac:dyDescent="0.3">
      <c r="A100" s="9" t="s">
        <v>106</v>
      </c>
      <c r="B100" s="10">
        <v>316677</v>
      </c>
      <c r="C100" s="1">
        <f t="shared" si="1"/>
        <v>153707</v>
      </c>
      <c r="D100" s="10">
        <v>38554</v>
      </c>
      <c r="E100" s="10">
        <v>24387</v>
      </c>
      <c r="F100" s="10">
        <v>81050</v>
      </c>
      <c r="G100" s="10">
        <v>5513</v>
      </c>
      <c r="H100" s="10">
        <v>248</v>
      </c>
      <c r="I100" s="10">
        <v>3015</v>
      </c>
      <c r="J100" s="10">
        <v>940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Introduktion</vt:lpstr>
      <vt:lpstr>Indberetningsskema</vt:lpstr>
      <vt:lpstr>Stamdata fra Danmarks Statisik </vt:lpstr>
    </vt:vector>
  </TitlesOfParts>
  <Company>Silkeborg Forsyning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 Holm Ørnstrup</dc:creator>
  <cp:lastModifiedBy>Andrea Thit Bang</cp:lastModifiedBy>
  <cp:lastPrinted>2014-12-16T09:13:29Z</cp:lastPrinted>
  <dcterms:created xsi:type="dcterms:W3CDTF">2014-06-25T12:20:05Z</dcterms:created>
  <dcterms:modified xsi:type="dcterms:W3CDTF">2019-08-05T08:40:10Z</dcterms:modified>
</cp:coreProperties>
</file>